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mc:AlternateContent xmlns:mc="http://schemas.openxmlformats.org/markup-compatibility/2006">
    <mc:Choice Requires="x15">
      <x15ac:absPath xmlns:x15ac="http://schemas.microsoft.com/office/spreadsheetml/2010/11/ac" url="O:\ORMI\Podklady pro VZ\Zakázky OT\2024\Oprava 3 ulic\Havířská\"/>
    </mc:Choice>
  </mc:AlternateContent>
  <xr:revisionPtr revIDLastSave="0" documentId="13_ncr:1_{8EC59C21-2FB3-49DD-A42C-5C46B2D03590}" xr6:coauthVersionLast="47" xr6:coauthVersionMax="47" xr10:uidLastSave="{00000000-0000-0000-0000-000000000000}"/>
  <workbookProtection workbookAlgorithmName="SHA-512" workbookHashValue="6uoRdTxwh5EDUlSfImU2m7vuKNT0Yy0cLZN7eKL+eUDmT0JrbVe+cFRmdDcYvcd23FriLk2Hg32uLWS0nqn2LQ==" workbookSaltValue="r+msfeUOgCl7JymDJaTyBQ==" workbookSpinCount="100000" lockStructure="1"/>
  <bookViews>
    <workbookView xWindow="-120" yWindow="-120" windowWidth="29040" windowHeight="15720" xr2:uid="{00000000-000D-0000-FFFF-FFFF00000000}"/>
  </bookViews>
  <sheets>
    <sheet name="101_101" sheetId="1" r:id="rId1"/>
  </sheet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1" i="1" l="1"/>
  <c r="N151" i="1" s="1"/>
  <c r="H147" i="1"/>
  <c r="N147" i="1" s="1"/>
  <c r="H143" i="1"/>
  <c r="N143" i="1" s="1"/>
  <c r="H139" i="1"/>
  <c r="N139" i="1" s="1"/>
  <c r="H135" i="1"/>
  <c r="N135" i="1" s="1"/>
  <c r="H131" i="1"/>
  <c r="N131" i="1" s="1"/>
  <c r="H127" i="1"/>
  <c r="N127" i="1" s="1"/>
  <c r="H123" i="1"/>
  <c r="H118" i="1"/>
  <c r="N118" i="1" s="1"/>
  <c r="H114" i="1"/>
  <c r="H109" i="1"/>
  <c r="N109" i="1" s="1"/>
  <c r="H105" i="1"/>
  <c r="N105" i="1" s="1"/>
  <c r="H101" i="1"/>
  <c r="N101" i="1" s="1"/>
  <c r="H97" i="1"/>
  <c r="N97" i="1" s="1"/>
  <c r="H93" i="1"/>
  <c r="N93" i="1" s="1"/>
  <c r="H89" i="1"/>
  <c r="N89" i="1" s="1"/>
  <c r="H85" i="1"/>
  <c r="H80" i="1"/>
  <c r="N80" i="1" s="1"/>
  <c r="H76" i="1"/>
  <c r="N76" i="1" s="1"/>
  <c r="H71" i="1"/>
  <c r="N71" i="1" s="1"/>
  <c r="H67" i="1"/>
  <c r="N67" i="1" s="1"/>
  <c r="H63" i="1"/>
  <c r="N63" i="1" s="1"/>
  <c r="H59" i="1"/>
  <c r="N59" i="1" s="1"/>
  <c r="H55" i="1"/>
  <c r="N55" i="1" s="1"/>
  <c r="H51" i="1"/>
  <c r="N51" i="1" s="1"/>
  <c r="H47" i="1"/>
  <c r="N47" i="1" s="1"/>
  <c r="H43" i="1"/>
  <c r="N43" i="1" s="1"/>
  <c r="H39" i="1"/>
  <c r="N39" i="1" s="1"/>
  <c r="H35" i="1"/>
  <c r="N35" i="1" s="1"/>
  <c r="H31" i="1"/>
  <c r="H26" i="1"/>
  <c r="N26" i="1" s="1"/>
  <c r="H22" i="1"/>
  <c r="N22" i="1" s="1"/>
  <c r="H18" i="1"/>
  <c r="N18" i="1" s="1"/>
  <c r="H14" i="1"/>
  <c r="N14" i="1" s="1"/>
  <c r="H10" i="1"/>
  <c r="N10" i="1" s="1"/>
  <c r="P122" i="1" l="1"/>
  <c r="H122" i="1" s="1"/>
  <c r="P84" i="1"/>
  <c r="H84" i="1" s="1"/>
  <c r="Q75" i="1"/>
  <c r="N75" i="1" s="1"/>
  <c r="P30" i="1"/>
  <c r="H30" i="1" s="1"/>
  <c r="N31" i="1"/>
  <c r="Q30" i="1" s="1"/>
  <c r="N30" i="1" s="1"/>
  <c r="Q9" i="1"/>
  <c r="N9" i="1" s="1"/>
  <c r="N123" i="1"/>
  <c r="Q122" i="1" s="1"/>
  <c r="N122" i="1" s="1"/>
  <c r="P113" i="1"/>
  <c r="H113" i="1" s="1"/>
  <c r="N114" i="1"/>
  <c r="Q113" i="1" s="1"/>
  <c r="N113" i="1" s="1"/>
  <c r="P9" i="1"/>
  <c r="H9" i="1" s="1"/>
  <c r="N85" i="1"/>
  <c r="Q84" i="1" s="1"/>
  <c r="N84" i="1" s="1"/>
  <c r="P75" i="1"/>
  <c r="H75" i="1" s="1"/>
  <c r="H3" i="1" l="1"/>
  <c r="I3" i="1" s="1"/>
  <c r="N2" i="1"/>
</calcChain>
</file>

<file path=xl/sharedStrings.xml><?xml version="1.0" encoding="utf-8"?>
<sst xmlns="http://schemas.openxmlformats.org/spreadsheetml/2006/main" count="518" uniqueCount="204">
  <si>
    <t>ASPE10</t>
  </si>
  <si>
    <t>S</t>
  </si>
  <si>
    <t>Soupis prací objektu</t>
  </si>
  <si>
    <t xml:space="preserve">Stavba: </t>
  </si>
  <si>
    <t>CL2024-03-02</t>
  </si>
  <si>
    <t>Oprava chodníku a schodišť ul. Havířská, Česká Lípa</t>
  </si>
  <si>
    <t>O</t>
  </si>
  <si>
    <t>Objekt:</t>
  </si>
  <si>
    <t>101</t>
  </si>
  <si>
    <t>Chodník a schodiště</t>
  </si>
  <si>
    <t>O1</t>
  </si>
  <si>
    <t>Rozpočet:</t>
  </si>
  <si>
    <t>0,00</t>
  </si>
  <si>
    <t>15,00</t>
  </si>
  <si>
    <t>21,00</t>
  </si>
  <si>
    <t>3</t>
  </si>
  <si>
    <t>2</t>
  </si>
  <si>
    <t>Oprava chodníku, shcodiště</t>
  </si>
  <si>
    <t>Typ</t>
  </si>
  <si>
    <t>0</t>
  </si>
  <si>
    <t>Poř. číslo</t>
  </si>
  <si>
    <t>1</t>
  </si>
  <si>
    <t>Kód položky</t>
  </si>
  <si>
    <t>Název položky</t>
  </si>
  <si>
    <t>4</t>
  </si>
  <si>
    <t>MJ</t>
  </si>
  <si>
    <t>5</t>
  </si>
  <si>
    <t>Množství</t>
  </si>
  <si>
    <t>6</t>
  </si>
  <si>
    <t>Jednotková cena</t>
  </si>
  <si>
    <t>Jednotková</t>
  </si>
  <si>
    <t>9</t>
  </si>
  <si>
    <t>Celkem</t>
  </si>
  <si>
    <t>10</t>
  </si>
  <si>
    <t>Cenová soustava</t>
  </si>
  <si>
    <t>11</t>
  </si>
  <si>
    <t>SD</t>
  </si>
  <si>
    <t>Všeobecné konstrukce a práce</t>
  </si>
  <si>
    <t>P</t>
  </si>
  <si>
    <t>36</t>
  </si>
  <si>
    <t>015111</t>
  </si>
  <si>
    <t/>
  </si>
  <si>
    <t>POPLATKY ZA LIKVIDACI ODPADŮ NEKONTAMINOVANÝCH - 17 05 04  VYTĚŽENÉ ZEMINY A HORNINY -  I. TŘÍDA TĚŽITELNOSTI</t>
  </si>
  <si>
    <t>T</t>
  </si>
  <si>
    <t>2024_OTSKP</t>
  </si>
  <si>
    <t>PP</t>
  </si>
  <si>
    <t>VV</t>
  </si>
  <si>
    <t>4,512*2=9,024 [A]</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</si>
  <si>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</si>
  <si>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</si>
  <si>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015140</t>
  </si>
  <si>
    <t>POPLATKY ZA LIKVIDACI ODPADŮ NEKONTAMINOVANÝCH - 17 01 01  BETON Z DEMOLIC OBJEKTŮ, ZÁKLADŮ TV</t>
  </si>
  <si>
    <t>podkadní beton</t>
  </si>
  <si>
    <t>(4+7,2)*2,4=26,880 [A] 
7,75*2,4=18,600 [B] 
Celkem: A+B=45,480 [C]</t>
  </si>
  <si>
    <t>015670</t>
  </si>
  <si>
    <t>POPLATKY ZA LIKVIDACI ODPADŮ NEBEZPEČNÝCH - 17 01 06*  KONTAMINOVANÁ STAVEBNÍ SUŤ A BETONY Z DEMOLIC</t>
  </si>
  <si>
    <t>litý asfalt</t>
  </si>
  <si>
    <t>16,12*2,5=40,300 [A]</t>
  </si>
  <si>
    <t>02911</t>
  </si>
  <si>
    <t>OSTATNÍ POŽADAVKY - GEODETICKÉ ZAMĚŘENÍ</t>
  </si>
  <si>
    <t>SOUB.</t>
  </si>
  <si>
    <t>vytyčení sítí</t>
  </si>
  <si>
    <t>zahrnuje veškeré náklady spojené s objednatelem požadovanými pracemi</t>
  </si>
  <si>
    <t>03100</t>
  </si>
  <si>
    <t>ZAŘÍZENÍ STAVENIŠTĚ - ZŘÍZENÍ, PROVOZ, DEMONTÁŽ</t>
  </si>
  <si>
    <t>KPL</t>
  </si>
  <si>
    <t>zahrnuje objednatelem povolené náklady na pořízení (event. pronájem), provozování, udržování a likvidaci zhotovitelova zařízení</t>
  </si>
  <si>
    <t>Zemní práce</t>
  </si>
  <si>
    <t>113138</t>
  </si>
  <si>
    <t>ODSTRANĚNÍ KRYTU ZPEVNĚNÝCH PLOCH S ASFALT POJIVEM, ODVOZ DO 20KM</t>
  </si>
  <si>
    <t>M3</t>
  </si>
  <si>
    <t>odstranění litého asfaltu</t>
  </si>
  <si>
    <t>odstranění LA 
403*0,04=16,120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</si>
  <si>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</si>
  <si>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113148</t>
  </si>
  <si>
    <t>ODSTRANĚNÍ KRYTU ZPEVNĚNÝCH PLOCH S CEMENT POJIVEM, ODVOZ DO 20KM</t>
  </si>
  <si>
    <t>odstranění podkladního betonu</t>
  </si>
  <si>
    <t>20*0,2=4,000 [A]</t>
  </si>
  <si>
    <t>23</t>
  </si>
  <si>
    <t>11348</t>
  </si>
  <si>
    <t>ODSTRANĚNÍ KRYTU ZPEVNĚNÝCH PLOCH Z DLAŽDIC VČETNĚ PODKLADU</t>
  </si>
  <si>
    <t>24*0,3=7,200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</si>
  <si>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</si>
  <si>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7</t>
  </si>
  <si>
    <t>11351</t>
  </si>
  <si>
    <t>ODSTRANĚNÍ ZÁHONOVÝCH OBRUBNÍKŮ</t>
  </si>
  <si>
    <t>M</t>
  </si>
  <si>
    <t>převezena na skládku určenou investorem</t>
  </si>
  <si>
    <t>8</t>
  </si>
  <si>
    <t>11352</t>
  </si>
  <si>
    <t>ODSTRANĚNÍ CHODNÍKOVÝCH A SILNIČNÍCH OBRUBNÍKŮ BETONOVÝCH</t>
  </si>
  <si>
    <t>11372</t>
  </si>
  <si>
    <t>FRÉZOVÁNÍ ZPEVNĚNÝCH PLOCH ASFALTOVÝCH</t>
  </si>
  <si>
    <t>včetně  recyklace</t>
  </si>
  <si>
    <t>118,4*0,09=10,656 [A]</t>
  </si>
  <si>
    <t>32</t>
  </si>
  <si>
    <t>13273</t>
  </si>
  <si>
    <t>HLOUBENÍ RÝH ŠÍŘ DO 2M PAŽ I NEPAŽ TŘ. I</t>
  </si>
  <si>
    <t>pro palisády 
75,2*0,3*0,2=4,512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</si>
  <si>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</si>
  <si>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31</t>
  </si>
  <si>
    <t>17581</t>
  </si>
  <si>
    <t>OBSYP POTRUBÍ A OBJEKTŮ Z NAKUPOVANÝCH MATERIÁLŮ</t>
  </si>
  <si>
    <t>obsyp palisád 
75,2*0,5*0,4=15,040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</si>
  <si>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</si>
  <si>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18130</t>
  </si>
  <si>
    <t>ÚPRAVA PLÁNĚ BEZ ZHUTNĚNÍ</t>
  </si>
  <si>
    <t>M2</t>
  </si>
  <si>
    <t>Položka zahrnuje:  
-  úpravu pláně včetně vyrovnání výškových rozdílů  
Položka nezahrnuje:  
- x</t>
  </si>
  <si>
    <t>18231</t>
  </si>
  <si>
    <t>ROZPROSTŘENÍ ORNICE V ROVINĚ V TL DO 0,10M</t>
  </si>
  <si>
    <t>Položka zahrnuje:  
- nutné přemístění ornice z dočasných skládek vzdálených do 50m  
- rozprostření ornice v předepsané tloušťce v rovině a ve svahu do 1:5  
Položka nezahrnuje:  
- x</t>
  </si>
  <si>
    <t>12</t>
  </si>
  <si>
    <t>18241</t>
  </si>
  <si>
    <t>ZALOŽENÍ TRÁVNÍKU RUČNÍM VÝSEVEM</t>
  </si>
  <si>
    <t>Položka zahrnuje:  
- dodání předepsané travní směsi, její výsev na ornici, zalévání, první pokosení, to vše bez ohledu na sklon terénu  
Položka nezahrnuje:  
- x</t>
  </si>
  <si>
    <t>Vodorovné konstrukce</t>
  </si>
  <si>
    <t>35</t>
  </si>
  <si>
    <t>43131A</t>
  </si>
  <si>
    <t>SCHODIŠŤ KONSTR Z PROST BETONU DO C20/25</t>
  </si>
  <si>
    <t>pod schodišťové stupně 
2*(4,83+3,71)*0,3=5,124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</si>
  <si>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</si>
  <si>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34</t>
  </si>
  <si>
    <t>434124</t>
  </si>
  <si>
    <t>SCHODIŠŤOVÉ STUPNĚ, Z DÍLCŮ ŽELEZOBETON DO C25/30</t>
  </si>
  <si>
    <t>25*2*0,35*0,15=2,625 [A]</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</si>
  <si>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</si>
  <si>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Komunikace</t>
  </si>
  <si>
    <t>24</t>
  </si>
  <si>
    <t>56333</t>
  </si>
  <si>
    <t>VOZOVKOVÉ VRSTVY ZE ŠTĚRKODRTI TL. DO 150MM</t>
  </si>
  <si>
    <t>61,9+8,7=70,600 [A]</t>
  </si>
  <si>
    <t>Položka zahrnuje:  
- dodání kameniva předepsané kvality a zrnitosti  
- rozprostření a zhutnění vrstvy v předepsané tloušťce  
- zřízení vrstvy bez rozlišení šířky, pokládání vrstvy po etapách  
Položka nezahrnuje:  
- postřiky, nátěry</t>
  </si>
  <si>
    <t>25</t>
  </si>
  <si>
    <t>572211</t>
  </si>
  <si>
    <t>SPOJOVACÍ POSTŘIK Z ASFALTU DO 0,5KG/M2</t>
  </si>
  <si>
    <t>0,3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</si>
  <si>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</si>
  <si>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14</t>
  </si>
  <si>
    <t>574A31</t>
  </si>
  <si>
    <t>ASFALTOVÝ BETON PRO OBRUSNÉ VRSTVY ACO 8 TL. 40MM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</si>
  <si>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</si>
  <si>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15</t>
  </si>
  <si>
    <t>574A34</t>
  </si>
  <si>
    <t>ASFALTOVÝ BETON PRO OBRUSNÉ VRSTVY ACO 11+, 11S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</si>
  <si>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</si>
  <si>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16</t>
  </si>
  <si>
    <t>574E46</t>
  </si>
  <si>
    <t>ASFALTOVÝ BETON PRO PODKLADNÍ VRSTVY ACP 16+, 16S TL. 50MM</t>
  </si>
  <si>
    <t>26</t>
  </si>
  <si>
    <t>582611</t>
  </si>
  <si>
    <t>KRYTY Z BETON DLAŽDIC SE ZÁMKEM ŠEDÝCH TL 60MM DO LOŽE Z KAM</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</si>
  <si>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</si>
  <si>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17</t>
  </si>
  <si>
    <t>58261A</t>
  </si>
  <si>
    <t>KRYTY Z BETON DLAŽDIC SE ZÁMKEM BAREV RELIÉF TL 60MM DO LOŽE Z KAM</t>
  </si>
  <si>
    <t>Potrubí</t>
  </si>
  <si>
    <t>18</t>
  </si>
  <si>
    <t>89921</t>
  </si>
  <si>
    <t>VÝŠKOVÁ ÚPRAVA POKLOPŮ</t>
  </si>
  <si>
    <t>KUS</t>
  </si>
  <si>
    <t>- položka výškové úpravy zahrnuje všechny nutné práce a materiály pro zvýšení nebo snížení zařízení (včetně nutné úpravy stávajícího povrchu vozovky nebo chodníku).</t>
  </si>
  <si>
    <t>27</t>
  </si>
  <si>
    <t>89922</t>
  </si>
  <si>
    <t>VÝŠKOVÁ ÚPRAVA MŘÍŽÍ</t>
  </si>
  <si>
    <t>Položka zahrnuje:  
- všechny nutné práce a materiály pro zvýšení nebo snížení zařízení (včetně nutné úpravy stávajícího povrchu vozovky nebo chodníku)  
Položka nezahrnuje:  
- x</t>
  </si>
  <si>
    <t>Ostatní konstrukce a práce</t>
  </si>
  <si>
    <t>28</t>
  </si>
  <si>
    <t>9111A1</t>
  </si>
  <si>
    <t>ZÁBRADLÍ SILNIČNÍ S VODOR MADLY - DODÁVKA A MONTÁŽ</t>
  </si>
  <si>
    <t>dvoumadlové</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</si>
  <si>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</si>
  <si>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30</t>
  </si>
  <si>
    <t>91710</t>
  </si>
  <si>
    <t>OBRUBY Z BETONOVÝCH PALISÁD</t>
  </si>
  <si>
    <t>75,2*0,6*0,16=7,219 [A]</t>
  </si>
  <si>
    <t>Položka zahrnuje:  
- dodání a pokládku betonových palisád o rozměrech předepsaných zadávací dokumentací  
- betonové lože i boční betonovou opěrku  
Položka nezahrnuje:  
- x</t>
  </si>
  <si>
    <t>19</t>
  </si>
  <si>
    <t>917211</t>
  </si>
  <si>
    <t>ZÁHONOVÉ OBRUBY Z BETONOVÝCH OBRUBNÍKŮ ŠÍŘ 50MM</t>
  </si>
  <si>
    <t>Položka zahrnuje:  
dodání a pokládku betonových obrubníků o rozměrech předepsaných zadávací dokumentací  
betonové lože i boční betonovou opěrku.</t>
  </si>
  <si>
    <t>29</t>
  </si>
  <si>
    <t>917223</t>
  </si>
  <si>
    <t>SILNIČNÍ A CHODNÍKOVÉ OBRUBY Z BETONOVÝCH OBRUBNÍKŮ ŠÍŘ 100MM</t>
  </si>
  <si>
    <t>Položka zahrnuje:  
- dodání a pokládku betonových obrubníků o rozměrech předepsaných zadávací dokumentací  
- betonové lože i boční betonovou opěrku  
Položka nezahrnuje:  
- x</t>
  </si>
  <si>
    <t>20</t>
  </si>
  <si>
    <t>917224</t>
  </si>
  <si>
    <t>SILNIČNÍ A CHODNÍKOVÉ OBRUBY Z BETONOVÝCH OBRUBNÍKŮ ŠÍŘ 150MM</t>
  </si>
  <si>
    <t>21</t>
  </si>
  <si>
    <t>919111</t>
  </si>
  <si>
    <t>ŘEZÁNÍ ASFALTOVÉHO KRYTU VOZOVEK TL DO 50MM</t>
  </si>
  <si>
    <t>Položka zahrnuje:  
- řezání vozovkové vrstvy v předepsané tloušťce  
- spotřeba vody  
Položka nezahrnuje:  
- x</t>
  </si>
  <si>
    <t>22</t>
  </si>
  <si>
    <t>931324</t>
  </si>
  <si>
    <t>TĚSNĚNÍ DILATAČ SPAR ASF ZÁLIVKOU MODIFIK PRŮŘ DO 400MM2</t>
  </si>
  <si>
    <t>položka zahrnuje dodávku a osazení předepsaného materiálu, očištění ploch spáry před úpravou, očištění okolí spáry po úpravě  
nezahrnuje těsnící profil</t>
  </si>
  <si>
    <t>37</t>
  </si>
  <si>
    <t>96615</t>
  </si>
  <si>
    <t>BOURÁNÍ KONSTRUKCÍ Z PROSTÉHO BETONU</t>
  </si>
  <si>
    <t>bourání stávajících schodišť 
7,75=7,750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</si>
  <si>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</si>
  <si>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číslo objektu</t>
  </si>
  <si>
    <t>cena bez DPH 21%</t>
  </si>
  <si>
    <t>cena s DPH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</si>
</sst>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6"/>
      <color rgb="FF000000"/>
      <name val="Arial"/>
    </font>
    <font>
      <b/>
      <sz val="11"/>
      <name val="Arial"/>
    </font>
    <font>
      <sz val="10"/>
      <color rgb="FFFFFFFF"/>
      <name val="Arial"/>
    </font>
    <font>
      <b/>
      <sz val="10"/>
      <name val="Arial"/>
    </font>
    <font>
      <i/>
      <sz val="10"/>
      <name val="Arial"/>
    </font>
    <font>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38">
    <xf numFmtId="0" fontId="0" fillId="0" borderId="0" xfId="0"/>
    <xf numFmtId="0" fontId="3" fillId="3" borderId="1" xfId="6" applyFont="1" applyFill="1" applyBorder="1" applyAlignment="1">
      <alignment horizontal="center" vertical="center" wrapText="1"/>
    </xf>
    <xf numFmtId="0" fontId="0" fillId="2" borderId="3" xfId="6" applyFont="1" applyFill="1" applyBorder="1"/>
    <xf numFmtId="0" fontId="0" fillId="2" borderId="0" xfId="6" applyFont="1" applyFill="1"/>
    <xf numFmtId="0" fontId="1" fillId="2" borderId="0" xfId="6" applyFont="1" applyFill="1" applyAlignment="1">
      <alignment horizontal="center" vertical="center"/>
    </xf>
    <xf numFmtId="0" fontId="0" fillId="2" borderId="1" xfId="6" applyFont="1" applyFill="1" applyBorder="1" applyAlignment="1">
      <alignment horizontal="center"/>
    </xf>
    <xf numFmtId="0" fontId="0" fillId="2" borderId="2" xfId="6" applyFont="1" applyFill="1" applyBorder="1"/>
    <xf numFmtId="0" fontId="0" fillId="2" borderId="4" xfId="6" applyFont="1" applyFill="1" applyBorder="1"/>
    <xf numFmtId="0" fontId="2" fillId="2" borderId="0" xfId="6" applyFont="1" applyFill="1"/>
    <xf numFmtId="0" fontId="2" fillId="2" borderId="0" xfId="6" applyFont="1" applyFill="1" applyAlignment="1">
      <alignment horizontal="left"/>
    </xf>
    <xf numFmtId="0" fontId="2" fillId="2" borderId="3" xfId="6" applyFont="1" applyFill="1" applyBorder="1"/>
    <xf numFmtId="0" fontId="2" fillId="2" borderId="3" xfId="6" applyFont="1" applyFill="1" applyBorder="1" applyAlignment="1">
      <alignment horizontal="left"/>
    </xf>
    <xf numFmtId="0" fontId="0" fillId="0" borderId="1" xfId="6" applyFont="1" applyBorder="1"/>
    <xf numFmtId="0" fontId="0" fillId="2" borderId="5" xfId="6" applyFont="1" applyFill="1" applyBorder="1"/>
    <xf numFmtId="0" fontId="4" fillId="2" borderId="5" xfId="6" applyFont="1" applyFill="1" applyBorder="1" applyAlignment="1">
      <alignment horizontal="right"/>
    </xf>
    <xf numFmtId="0" fontId="4" fillId="2" borderId="5" xfId="6" applyFont="1" applyFill="1" applyBorder="1" applyAlignment="1">
      <alignment wrapText="1"/>
    </xf>
    <xf numFmtId="4" fontId="4"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5" fillId="0" borderId="1" xfId="6" applyFont="1" applyBorder="1" applyAlignment="1">
      <alignment horizontal="left" vertical="center" wrapText="1"/>
    </xf>
    <xf numFmtId="0" fontId="4" fillId="2" borderId="3" xfId="6" applyFont="1" applyFill="1" applyBorder="1" applyAlignment="1">
      <alignment horizontal="right"/>
    </xf>
    <xf numFmtId="4" fontId="4" fillId="2" borderId="3" xfId="6" applyNumberFormat="1" applyFont="1" applyFill="1" applyBorder="1" applyAlignment="1">
      <alignment horizontal="center"/>
    </xf>
    <xf numFmtId="4" fontId="0" fillId="0" borderId="1" xfId="6" applyNumberFormat="1" applyFont="1" applyBorder="1" applyAlignment="1" applyProtection="1">
      <alignment horizontal="center"/>
      <protection locked="0"/>
    </xf>
    <xf numFmtId="0" fontId="0" fillId="0" borderId="0" xfId="0" applyProtection="1">
      <protection locked="0"/>
    </xf>
    <xf numFmtId="0" fontId="0" fillId="2" borderId="3" xfId="6" applyFont="1" applyFill="1" applyBorder="1" applyProtection="1">
      <protection locked="0"/>
    </xf>
    <xf numFmtId="0" fontId="2" fillId="2" borderId="0" xfId="6" applyFont="1" applyFill="1" applyAlignment="1">
      <alignment horizontal="right"/>
    </xf>
    <xf numFmtId="0" fontId="2" fillId="2" borderId="3" xfId="6" applyFont="1" applyFill="1" applyBorder="1" applyAlignment="1">
      <alignment horizontal="right"/>
    </xf>
    <xf numFmtId="0" fontId="0" fillId="2" borderId="6" xfId="6" applyFont="1" applyFill="1" applyBorder="1" applyAlignment="1">
      <alignment horizontal="center"/>
    </xf>
    <xf numFmtId="4" fontId="0" fillId="2" borderId="6" xfId="6" applyNumberFormat="1" applyFont="1" applyFill="1" applyBorder="1" applyAlignment="1">
      <alignment horizontal="center"/>
    </xf>
    <xf numFmtId="0" fontId="0" fillId="2" borderId="1" xfId="6" applyFont="1" applyFill="1" applyBorder="1"/>
    <xf numFmtId="2" fontId="0" fillId="2" borderId="1" xfId="6" applyNumberFormat="1" applyFont="1" applyFill="1" applyBorder="1" applyAlignment="1">
      <alignment horizontal="center"/>
    </xf>
    <xf numFmtId="0" fontId="3" fillId="3" borderId="1" xfId="6" applyFont="1" applyFill="1" applyBorder="1" applyAlignment="1">
      <alignment horizontal="center" vertical="center" wrapText="1"/>
    </xf>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54"/>
  <sheetViews>
    <sheetView tabSelected="1" topLeftCell="B1" zoomScale="115" zoomScaleNormal="115" workbookViewId="0">
      <pane ySplit="8" topLeftCell="A9" activePane="bottomLeft" state="frozen"/>
      <selection pane="bottomLeft" activeCell="G11" sqref="G11"/>
    </sheetView>
  </sheetViews>
  <sheetFormatPr defaultColWidth="9.140625" defaultRowHeight="12.75" customHeight="1" x14ac:dyDescent="0.2"/>
  <cols>
    <col min="1" max="1" width="9.140625" hidden="1" customWidth="1"/>
    <col min="2" max="2" width="11.7109375" customWidth="1"/>
    <col min="3" max="3" width="14.7109375" customWidth="1"/>
    <col min="4" max="4" width="70.7109375" customWidth="1"/>
    <col min="5" max="5" width="11.7109375" customWidth="1"/>
    <col min="6" max="8" width="16.7109375" customWidth="1"/>
    <col min="9" max="9" width="20.7109375" customWidth="1"/>
    <col min="14" max="17" width="9.140625" hidden="1" customWidth="1"/>
  </cols>
  <sheetData>
    <row r="1" spans="1:17" ht="12.75" customHeight="1" x14ac:dyDescent="0.2">
      <c r="A1" t="s">
        <v>0</v>
      </c>
      <c r="B1" s="3"/>
      <c r="C1" s="3"/>
      <c r="D1" s="3"/>
      <c r="E1" s="3"/>
      <c r="F1" s="3"/>
      <c r="G1" s="3"/>
      <c r="H1" s="3"/>
      <c r="I1" s="3"/>
      <c r="O1" t="s">
        <v>15</v>
      </c>
    </row>
    <row r="2" spans="1:17" ht="24.95" customHeight="1" x14ac:dyDescent="0.2">
      <c r="B2" s="3"/>
      <c r="C2" s="3"/>
      <c r="D2" s="4" t="s">
        <v>2</v>
      </c>
      <c r="E2" s="3"/>
      <c r="F2" s="3"/>
      <c r="G2" s="5" t="s">
        <v>201</v>
      </c>
      <c r="H2" s="35" t="s">
        <v>202</v>
      </c>
      <c r="I2" s="5" t="s">
        <v>203</v>
      </c>
      <c r="N2">
        <f>0+N9+N30+N75+N84+N113+N122</f>
        <v>0</v>
      </c>
      <c r="O2" t="s">
        <v>15</v>
      </c>
    </row>
    <row r="3" spans="1:17" ht="15" customHeight="1" x14ac:dyDescent="0.25">
      <c r="A3" t="s">
        <v>1</v>
      </c>
      <c r="B3" s="8" t="s">
        <v>3</v>
      </c>
      <c r="C3" s="31" t="s">
        <v>4</v>
      </c>
      <c r="D3" s="9" t="s">
        <v>5</v>
      </c>
      <c r="E3" s="3"/>
      <c r="F3" s="6"/>
      <c r="G3" s="33" t="s">
        <v>8</v>
      </c>
      <c r="H3" s="34">
        <f>0+H9+H30+H75+H84+H113+H122</f>
        <v>0</v>
      </c>
      <c r="I3" s="36">
        <f>H3*1.21</f>
        <v>0</v>
      </c>
      <c r="N3" t="s">
        <v>12</v>
      </c>
      <c r="O3" t="s">
        <v>16</v>
      </c>
    </row>
    <row r="4" spans="1:17" ht="15" customHeight="1" x14ac:dyDescent="0.25">
      <c r="A4" t="s">
        <v>6</v>
      </c>
      <c r="B4" s="8" t="s">
        <v>7</v>
      </c>
      <c r="C4" s="31" t="s">
        <v>8</v>
      </c>
      <c r="D4" s="9" t="s">
        <v>9</v>
      </c>
      <c r="E4" s="3"/>
      <c r="F4" s="3"/>
      <c r="G4" s="7"/>
      <c r="H4" s="7"/>
      <c r="I4" s="3"/>
      <c r="N4" t="s">
        <v>13</v>
      </c>
      <c r="O4" t="s">
        <v>16</v>
      </c>
    </row>
    <row r="5" spans="1:17" ht="12.75" customHeight="1" x14ac:dyDescent="0.25">
      <c r="A5" t="s">
        <v>10</v>
      </c>
      <c r="B5" s="10" t="s">
        <v>11</v>
      </c>
      <c r="C5" s="32" t="s">
        <v>8</v>
      </c>
      <c r="D5" s="11" t="s">
        <v>17</v>
      </c>
      <c r="E5" s="2"/>
      <c r="F5" s="2"/>
      <c r="G5" s="2"/>
      <c r="H5" s="2"/>
      <c r="I5" s="2"/>
      <c r="N5" t="s">
        <v>14</v>
      </c>
      <c r="O5" t="s">
        <v>16</v>
      </c>
    </row>
    <row r="6" spans="1:17" ht="12.75" customHeight="1" x14ac:dyDescent="0.2">
      <c r="A6" s="37" t="s">
        <v>18</v>
      </c>
      <c r="B6" s="37" t="s">
        <v>20</v>
      </c>
      <c r="C6" s="37" t="s">
        <v>22</v>
      </c>
      <c r="D6" s="37" t="s">
        <v>23</v>
      </c>
      <c r="E6" s="37" t="s">
        <v>25</v>
      </c>
      <c r="F6" s="37" t="s">
        <v>27</v>
      </c>
      <c r="G6" s="37" t="s">
        <v>29</v>
      </c>
      <c r="H6" s="37"/>
      <c r="I6" s="37" t="s">
        <v>34</v>
      </c>
    </row>
    <row r="7" spans="1:17" ht="12.75" customHeight="1" x14ac:dyDescent="0.2">
      <c r="A7" s="37"/>
      <c r="B7" s="37"/>
      <c r="C7" s="37"/>
      <c r="D7" s="37"/>
      <c r="E7" s="37"/>
      <c r="F7" s="37"/>
      <c r="G7" s="1" t="s">
        <v>30</v>
      </c>
      <c r="H7" s="1" t="s">
        <v>32</v>
      </c>
      <c r="I7" s="37"/>
    </row>
    <row r="8" spans="1:17" ht="12.75" customHeight="1" x14ac:dyDescent="0.2">
      <c r="A8" s="1" t="s">
        <v>19</v>
      </c>
      <c r="B8" s="1" t="s">
        <v>21</v>
      </c>
      <c r="C8" s="1" t="s">
        <v>16</v>
      </c>
      <c r="D8" s="1" t="s">
        <v>24</v>
      </c>
      <c r="E8" s="1" t="s">
        <v>26</v>
      </c>
      <c r="F8" s="1" t="s">
        <v>28</v>
      </c>
      <c r="G8" s="1" t="s">
        <v>31</v>
      </c>
      <c r="H8" s="1" t="s">
        <v>33</v>
      </c>
      <c r="I8" s="1" t="s">
        <v>35</v>
      </c>
    </row>
    <row r="9" spans="1:17" ht="12.75" customHeight="1" x14ac:dyDescent="0.2">
      <c r="A9" s="13" t="s">
        <v>36</v>
      </c>
      <c r="B9" s="13"/>
      <c r="C9" s="14" t="s">
        <v>19</v>
      </c>
      <c r="D9" s="15" t="s">
        <v>37</v>
      </c>
      <c r="E9" s="13"/>
      <c r="F9" s="13"/>
      <c r="G9" s="13"/>
      <c r="H9" s="16">
        <f>0+P9</f>
        <v>0</v>
      </c>
      <c r="I9" s="13"/>
      <c r="N9">
        <f>0+Q9</f>
        <v>0</v>
      </c>
      <c r="P9">
        <f>0+H10+H14+H18+H22+H26</f>
        <v>0</v>
      </c>
      <c r="Q9">
        <f>0+N10+N14+N18+N22+N26</f>
        <v>0</v>
      </c>
    </row>
    <row r="10" spans="1:17" ht="25.5" x14ac:dyDescent="0.2">
      <c r="A10" s="12" t="s">
        <v>38</v>
      </c>
      <c r="B10" s="17" t="s">
        <v>39</v>
      </c>
      <c r="C10" s="17" t="s">
        <v>40</v>
      </c>
      <c r="D10" s="18" t="s">
        <v>42</v>
      </c>
      <c r="E10" s="19" t="s">
        <v>43</v>
      </c>
      <c r="F10" s="20">
        <v>9.0239999999999991</v>
      </c>
      <c r="G10" s="28">
        <v>0</v>
      </c>
      <c r="H10" s="21">
        <f>ROUND(ROUND(G10,2)*ROUND(F10,3),2)</f>
        <v>0</v>
      </c>
      <c r="I10" s="19" t="s">
        <v>44</v>
      </c>
      <c r="N10">
        <f>(H10*0)/100</f>
        <v>0</v>
      </c>
      <c r="O10" t="s">
        <v>19</v>
      </c>
    </row>
    <row r="11" spans="1:17" x14ac:dyDescent="0.2">
      <c r="A11" s="22" t="s">
        <v>45</v>
      </c>
      <c r="D11" s="23" t="s">
        <v>41</v>
      </c>
      <c r="G11" s="29"/>
    </row>
    <row r="12" spans="1:17" x14ac:dyDescent="0.2">
      <c r="A12" s="24" t="s">
        <v>46</v>
      </c>
      <c r="D12" s="25" t="s">
        <v>47</v>
      </c>
      <c r="G12" s="29"/>
    </row>
    <row r="13" spans="1:17" ht="140.25" x14ac:dyDescent="0.2">
      <c r="A13" t="s">
        <v>48</v>
      </c>
      <c r="D13" s="23" t="s">
        <v>49</v>
      </c>
      <c r="G13" s="29"/>
    </row>
    <row r="14" spans="1:17" ht="25.5" x14ac:dyDescent="0.2">
      <c r="A14" s="12" t="s">
        <v>38</v>
      </c>
      <c r="B14" s="17" t="s">
        <v>21</v>
      </c>
      <c r="C14" s="17" t="s">
        <v>50</v>
      </c>
      <c r="D14" s="18" t="s">
        <v>51</v>
      </c>
      <c r="E14" s="19" t="s">
        <v>43</v>
      </c>
      <c r="F14" s="20">
        <v>45.48</v>
      </c>
      <c r="G14" s="28">
        <v>0</v>
      </c>
      <c r="H14" s="21">
        <f>ROUND(ROUND(G14,2)*ROUND(F14,3),2)</f>
        <v>0</v>
      </c>
      <c r="I14" s="19" t="s">
        <v>44</v>
      </c>
      <c r="N14">
        <f>(H14*21)/100</f>
        <v>0</v>
      </c>
      <c r="O14" t="s">
        <v>16</v>
      </c>
    </row>
    <row r="15" spans="1:17" x14ac:dyDescent="0.2">
      <c r="A15" s="22" t="s">
        <v>45</v>
      </c>
      <c r="D15" s="23" t="s">
        <v>52</v>
      </c>
      <c r="G15" s="29"/>
    </row>
    <row r="16" spans="1:17" ht="38.25" x14ac:dyDescent="0.2">
      <c r="A16" s="24" t="s">
        <v>46</v>
      </c>
      <c r="D16" s="25" t="s">
        <v>53</v>
      </c>
      <c r="G16" s="29"/>
    </row>
    <row r="17" spans="1:17" ht="140.25" x14ac:dyDescent="0.2">
      <c r="A17" t="s">
        <v>48</v>
      </c>
      <c r="D17" s="23" t="s">
        <v>49</v>
      </c>
      <c r="G17" s="29"/>
    </row>
    <row r="18" spans="1:17" ht="25.5" x14ac:dyDescent="0.2">
      <c r="A18" s="12" t="s">
        <v>38</v>
      </c>
      <c r="B18" s="17" t="s">
        <v>16</v>
      </c>
      <c r="C18" s="17" t="s">
        <v>54</v>
      </c>
      <c r="D18" s="18" t="s">
        <v>55</v>
      </c>
      <c r="E18" s="19" t="s">
        <v>43</v>
      </c>
      <c r="F18" s="20">
        <v>40.299999999999997</v>
      </c>
      <c r="G18" s="28">
        <v>0</v>
      </c>
      <c r="H18" s="21">
        <f>ROUND(ROUND(G18,2)*ROUND(F18,3),2)</f>
        <v>0</v>
      </c>
      <c r="I18" s="19" t="s">
        <v>44</v>
      </c>
      <c r="N18">
        <f>(H18*21)/100</f>
        <v>0</v>
      </c>
      <c r="O18" t="s">
        <v>16</v>
      </c>
    </row>
    <row r="19" spans="1:17" x14ac:dyDescent="0.2">
      <c r="A19" s="22" t="s">
        <v>45</v>
      </c>
      <c r="D19" s="23" t="s">
        <v>56</v>
      </c>
      <c r="G19" s="29"/>
    </row>
    <row r="20" spans="1:17" x14ac:dyDescent="0.2">
      <c r="A20" s="24" t="s">
        <v>46</v>
      </c>
      <c r="D20" s="25" t="s">
        <v>57</v>
      </c>
      <c r="G20" s="29"/>
    </row>
    <row r="21" spans="1:17" ht="140.25" x14ac:dyDescent="0.2">
      <c r="A21" t="s">
        <v>48</v>
      </c>
      <c r="D21" s="23" t="s">
        <v>49</v>
      </c>
      <c r="G21" s="29"/>
    </row>
    <row r="22" spans="1:17" x14ac:dyDescent="0.2">
      <c r="A22" s="12" t="s">
        <v>38</v>
      </c>
      <c r="B22" s="17" t="s">
        <v>15</v>
      </c>
      <c r="C22" s="17" t="s">
        <v>58</v>
      </c>
      <c r="D22" s="18" t="s">
        <v>59</v>
      </c>
      <c r="E22" s="19" t="s">
        <v>60</v>
      </c>
      <c r="F22" s="20">
        <v>1</v>
      </c>
      <c r="G22" s="28">
        <v>0</v>
      </c>
      <c r="H22" s="21">
        <f>ROUND(ROUND(G22,2)*ROUND(F22,3),2)</f>
        <v>0</v>
      </c>
      <c r="I22" s="19" t="s">
        <v>44</v>
      </c>
      <c r="N22">
        <f>(H22*21)/100</f>
        <v>0</v>
      </c>
      <c r="O22" t="s">
        <v>16</v>
      </c>
    </row>
    <row r="23" spans="1:17" x14ac:dyDescent="0.2">
      <c r="A23" s="22" t="s">
        <v>45</v>
      </c>
      <c r="D23" s="23" t="s">
        <v>61</v>
      </c>
      <c r="G23" s="29"/>
    </row>
    <row r="24" spans="1:17" x14ac:dyDescent="0.2">
      <c r="A24" s="24" t="s">
        <v>46</v>
      </c>
      <c r="D24" s="25" t="s">
        <v>41</v>
      </c>
      <c r="G24" s="29"/>
    </row>
    <row r="25" spans="1:17" x14ac:dyDescent="0.2">
      <c r="A25" t="s">
        <v>48</v>
      </c>
      <c r="D25" s="23" t="s">
        <v>62</v>
      </c>
      <c r="G25" s="29"/>
    </row>
    <row r="26" spans="1:17" x14ac:dyDescent="0.2">
      <c r="A26" s="12" t="s">
        <v>38</v>
      </c>
      <c r="B26" s="17" t="s">
        <v>24</v>
      </c>
      <c r="C26" s="17" t="s">
        <v>63</v>
      </c>
      <c r="D26" s="18" t="s">
        <v>64</v>
      </c>
      <c r="E26" s="19" t="s">
        <v>65</v>
      </c>
      <c r="F26" s="20">
        <v>1</v>
      </c>
      <c r="G26" s="28">
        <v>0</v>
      </c>
      <c r="H26" s="21">
        <f>ROUND(ROUND(G26,2)*ROUND(F26,3),2)</f>
        <v>0</v>
      </c>
      <c r="I26" s="19" t="s">
        <v>44</v>
      </c>
      <c r="N26">
        <f>(H26*21)/100</f>
        <v>0</v>
      </c>
      <c r="O26" t="s">
        <v>16</v>
      </c>
    </row>
    <row r="27" spans="1:17" x14ac:dyDescent="0.2">
      <c r="A27" s="22" t="s">
        <v>45</v>
      </c>
      <c r="D27" s="23" t="s">
        <v>41</v>
      </c>
      <c r="G27" s="29"/>
    </row>
    <row r="28" spans="1:17" x14ac:dyDescent="0.2">
      <c r="A28" s="24" t="s">
        <v>46</v>
      </c>
      <c r="D28" s="25" t="s">
        <v>41</v>
      </c>
      <c r="G28" s="29"/>
    </row>
    <row r="29" spans="1:17" ht="25.5" x14ac:dyDescent="0.2">
      <c r="A29" t="s">
        <v>48</v>
      </c>
      <c r="D29" s="23" t="s">
        <v>66</v>
      </c>
      <c r="G29" s="29"/>
    </row>
    <row r="30" spans="1:17" ht="12.75" customHeight="1" x14ac:dyDescent="0.2">
      <c r="A30" s="2" t="s">
        <v>36</v>
      </c>
      <c r="B30" s="2"/>
      <c r="C30" s="26" t="s">
        <v>21</v>
      </c>
      <c r="D30" s="15" t="s">
        <v>67</v>
      </c>
      <c r="E30" s="2"/>
      <c r="F30" s="2"/>
      <c r="G30" s="30"/>
      <c r="H30" s="27">
        <f>0+P30</f>
        <v>0</v>
      </c>
      <c r="I30" s="2"/>
      <c r="N30">
        <f>0+Q30</f>
        <v>0</v>
      </c>
      <c r="P30">
        <f>0+H31+H35+H39+H43+H47+H51+H55+H59+H63+H67+H71</f>
        <v>0</v>
      </c>
      <c r="Q30">
        <f>0+N31+N35+N39+N43+N47+N51+N55+N59+N63+N67+N71</f>
        <v>0</v>
      </c>
    </row>
    <row r="31" spans="1:17" ht="25.5" x14ac:dyDescent="0.2">
      <c r="A31" s="12" t="s">
        <v>38</v>
      </c>
      <c r="B31" s="17" t="s">
        <v>26</v>
      </c>
      <c r="C31" s="17" t="s">
        <v>68</v>
      </c>
      <c r="D31" s="18" t="s">
        <v>69</v>
      </c>
      <c r="E31" s="19" t="s">
        <v>70</v>
      </c>
      <c r="F31" s="20">
        <v>16.12</v>
      </c>
      <c r="G31" s="28">
        <v>0</v>
      </c>
      <c r="H31" s="21">
        <f>ROUND(ROUND(G31,2)*ROUND(F31,3),2)</f>
        <v>0</v>
      </c>
      <c r="I31" s="19" t="s">
        <v>44</v>
      </c>
      <c r="N31">
        <f>(H31*21)/100</f>
        <v>0</v>
      </c>
      <c r="O31" t="s">
        <v>16</v>
      </c>
    </row>
    <row r="32" spans="1:17" x14ac:dyDescent="0.2">
      <c r="A32" s="22" t="s">
        <v>45</v>
      </c>
      <c r="D32" s="23" t="s">
        <v>71</v>
      </c>
      <c r="G32" s="29"/>
    </row>
    <row r="33" spans="1:15" ht="25.5" x14ac:dyDescent="0.2">
      <c r="A33" s="24" t="s">
        <v>46</v>
      </c>
      <c r="D33" s="25" t="s">
        <v>72</v>
      </c>
      <c r="G33" s="29"/>
    </row>
    <row r="34" spans="1:15" ht="63.75" x14ac:dyDescent="0.2">
      <c r="A34" t="s">
        <v>48</v>
      </c>
      <c r="D34" s="23" t="s">
        <v>73</v>
      </c>
      <c r="G34" s="29"/>
    </row>
    <row r="35" spans="1:15" ht="25.5" x14ac:dyDescent="0.2">
      <c r="A35" s="12" t="s">
        <v>38</v>
      </c>
      <c r="B35" s="17" t="s">
        <v>28</v>
      </c>
      <c r="C35" s="17" t="s">
        <v>74</v>
      </c>
      <c r="D35" s="18" t="s">
        <v>75</v>
      </c>
      <c r="E35" s="19" t="s">
        <v>70</v>
      </c>
      <c r="F35" s="20">
        <v>4</v>
      </c>
      <c r="G35" s="28">
        <v>0</v>
      </c>
      <c r="H35" s="21">
        <f>ROUND(ROUND(G35,2)*ROUND(F35,3),2)</f>
        <v>0</v>
      </c>
      <c r="I35" s="19" t="s">
        <v>44</v>
      </c>
      <c r="N35">
        <f>(H35*21)/100</f>
        <v>0</v>
      </c>
      <c r="O35" t="s">
        <v>16</v>
      </c>
    </row>
    <row r="36" spans="1:15" x14ac:dyDescent="0.2">
      <c r="A36" s="22" t="s">
        <v>45</v>
      </c>
      <c r="D36" s="23" t="s">
        <v>76</v>
      </c>
      <c r="G36" s="29"/>
    </row>
    <row r="37" spans="1:15" x14ac:dyDescent="0.2">
      <c r="A37" s="24" t="s">
        <v>46</v>
      </c>
      <c r="D37" s="25" t="s">
        <v>77</v>
      </c>
      <c r="G37" s="29"/>
    </row>
    <row r="38" spans="1:15" ht="63.75" x14ac:dyDescent="0.2">
      <c r="A38" t="s">
        <v>48</v>
      </c>
      <c r="D38" s="23" t="s">
        <v>73</v>
      </c>
      <c r="G38" s="29"/>
    </row>
    <row r="39" spans="1:15" x14ac:dyDescent="0.2">
      <c r="A39" s="12" t="s">
        <v>38</v>
      </c>
      <c r="B39" s="17" t="s">
        <v>78</v>
      </c>
      <c r="C39" s="17" t="s">
        <v>79</v>
      </c>
      <c r="D39" s="18" t="s">
        <v>80</v>
      </c>
      <c r="E39" s="19" t="s">
        <v>70</v>
      </c>
      <c r="F39" s="20">
        <v>7.2</v>
      </c>
      <c r="G39" s="28">
        <v>0</v>
      </c>
      <c r="H39" s="21">
        <f>ROUND(ROUND(G39,2)*ROUND(F39,3),2)</f>
        <v>0</v>
      </c>
      <c r="I39" s="19" t="s">
        <v>44</v>
      </c>
      <c r="N39">
        <f>(H39*0)/100</f>
        <v>0</v>
      </c>
      <c r="O39" t="s">
        <v>19</v>
      </c>
    </row>
    <row r="40" spans="1:15" x14ac:dyDescent="0.2">
      <c r="A40" s="22" t="s">
        <v>45</v>
      </c>
      <c r="D40" s="23" t="s">
        <v>41</v>
      </c>
      <c r="G40" s="29"/>
    </row>
    <row r="41" spans="1:15" x14ac:dyDescent="0.2">
      <c r="A41" s="24" t="s">
        <v>46</v>
      </c>
      <c r="D41" s="25" t="s">
        <v>81</v>
      </c>
      <c r="G41" s="29"/>
    </row>
    <row r="42" spans="1:15" ht="89.25" x14ac:dyDescent="0.2">
      <c r="A42" t="s">
        <v>48</v>
      </c>
      <c r="D42" s="23" t="s">
        <v>82</v>
      </c>
      <c r="G42" s="29"/>
    </row>
    <row r="43" spans="1:15" x14ac:dyDescent="0.2">
      <c r="A43" s="12" t="s">
        <v>38</v>
      </c>
      <c r="B43" s="17" t="s">
        <v>83</v>
      </c>
      <c r="C43" s="17" t="s">
        <v>84</v>
      </c>
      <c r="D43" s="18" t="s">
        <v>85</v>
      </c>
      <c r="E43" s="19" t="s">
        <v>86</v>
      </c>
      <c r="F43" s="20">
        <v>257.2</v>
      </c>
      <c r="G43" s="28">
        <v>0</v>
      </c>
      <c r="H43" s="21">
        <f>ROUND(ROUND(G43,2)*ROUND(F43,3),2)</f>
        <v>0</v>
      </c>
      <c r="I43" s="19" t="s">
        <v>44</v>
      </c>
      <c r="N43">
        <f>(H43*0)/100</f>
        <v>0</v>
      </c>
      <c r="O43" t="s">
        <v>19</v>
      </c>
    </row>
    <row r="44" spans="1:15" x14ac:dyDescent="0.2">
      <c r="A44" s="22" t="s">
        <v>45</v>
      </c>
      <c r="D44" s="23" t="s">
        <v>87</v>
      </c>
      <c r="G44" s="29"/>
    </row>
    <row r="45" spans="1:15" x14ac:dyDescent="0.2">
      <c r="A45" s="24" t="s">
        <v>46</v>
      </c>
      <c r="D45" s="25" t="s">
        <v>41</v>
      </c>
      <c r="G45" s="29"/>
    </row>
    <row r="46" spans="1:15" ht="89.25" x14ac:dyDescent="0.2">
      <c r="A46" t="s">
        <v>48</v>
      </c>
      <c r="D46" s="23" t="s">
        <v>82</v>
      </c>
      <c r="G46" s="29"/>
    </row>
    <row r="47" spans="1:15" x14ac:dyDescent="0.2">
      <c r="A47" s="12" t="s">
        <v>38</v>
      </c>
      <c r="B47" s="17" t="s">
        <v>88</v>
      </c>
      <c r="C47" s="17" t="s">
        <v>89</v>
      </c>
      <c r="D47" s="18" t="s">
        <v>90</v>
      </c>
      <c r="E47" s="19" t="s">
        <v>86</v>
      </c>
      <c r="F47" s="20">
        <v>70.7</v>
      </c>
      <c r="G47" s="28">
        <v>0</v>
      </c>
      <c r="H47" s="21">
        <f>ROUND(ROUND(G47,2)*ROUND(F47,3),2)</f>
        <v>0</v>
      </c>
      <c r="I47" s="19" t="s">
        <v>44</v>
      </c>
      <c r="N47">
        <f>(H47*0)/100</f>
        <v>0</v>
      </c>
      <c r="O47" t="s">
        <v>19</v>
      </c>
    </row>
    <row r="48" spans="1:15" x14ac:dyDescent="0.2">
      <c r="A48" s="22" t="s">
        <v>45</v>
      </c>
      <c r="D48" s="23" t="s">
        <v>87</v>
      </c>
      <c r="G48" s="29"/>
    </row>
    <row r="49" spans="1:15" x14ac:dyDescent="0.2">
      <c r="A49" s="24" t="s">
        <v>46</v>
      </c>
      <c r="D49" s="25" t="s">
        <v>41</v>
      </c>
      <c r="G49" s="29"/>
    </row>
    <row r="50" spans="1:15" ht="89.25" x14ac:dyDescent="0.2">
      <c r="A50" t="s">
        <v>48</v>
      </c>
      <c r="D50" s="23" t="s">
        <v>82</v>
      </c>
      <c r="G50" s="29"/>
    </row>
    <row r="51" spans="1:15" x14ac:dyDescent="0.2">
      <c r="A51" s="12" t="s">
        <v>38</v>
      </c>
      <c r="B51" s="17" t="s">
        <v>31</v>
      </c>
      <c r="C51" s="17" t="s">
        <v>91</v>
      </c>
      <c r="D51" s="18" t="s">
        <v>92</v>
      </c>
      <c r="E51" s="19" t="s">
        <v>70</v>
      </c>
      <c r="F51" s="20">
        <v>10.656000000000001</v>
      </c>
      <c r="G51" s="28">
        <v>0</v>
      </c>
      <c r="H51" s="21">
        <f>ROUND(ROUND(G51,2)*ROUND(F51,3),2)</f>
        <v>0</v>
      </c>
      <c r="I51" s="19" t="s">
        <v>44</v>
      </c>
      <c r="N51">
        <f>(H51*21)/100</f>
        <v>0</v>
      </c>
      <c r="O51" t="s">
        <v>16</v>
      </c>
    </row>
    <row r="52" spans="1:15" x14ac:dyDescent="0.2">
      <c r="A52" s="22" t="s">
        <v>45</v>
      </c>
      <c r="D52" s="23" t="s">
        <v>93</v>
      </c>
      <c r="G52" s="29"/>
    </row>
    <row r="53" spans="1:15" x14ac:dyDescent="0.2">
      <c r="A53" s="24" t="s">
        <v>46</v>
      </c>
      <c r="D53" s="25" t="s">
        <v>94</v>
      </c>
      <c r="G53" s="29"/>
    </row>
    <row r="54" spans="1:15" ht="63.75" x14ac:dyDescent="0.2">
      <c r="A54" t="s">
        <v>48</v>
      </c>
      <c r="D54" s="23" t="s">
        <v>73</v>
      </c>
      <c r="G54" s="29"/>
    </row>
    <row r="55" spans="1:15" x14ac:dyDescent="0.2">
      <c r="A55" s="12" t="s">
        <v>38</v>
      </c>
      <c r="B55" s="17" t="s">
        <v>95</v>
      </c>
      <c r="C55" s="17" t="s">
        <v>96</v>
      </c>
      <c r="D55" s="18" t="s">
        <v>97</v>
      </c>
      <c r="E55" s="19" t="s">
        <v>70</v>
      </c>
      <c r="F55" s="20">
        <v>4.5119999999999996</v>
      </c>
      <c r="G55" s="28">
        <v>0</v>
      </c>
      <c r="H55" s="21">
        <f>ROUND(ROUND(G55,2)*ROUND(F55,3),2)</f>
        <v>0</v>
      </c>
      <c r="I55" s="19" t="s">
        <v>44</v>
      </c>
      <c r="N55">
        <f>(H55*0)/100</f>
        <v>0</v>
      </c>
      <c r="O55" t="s">
        <v>19</v>
      </c>
    </row>
    <row r="56" spans="1:15" x14ac:dyDescent="0.2">
      <c r="A56" s="22" t="s">
        <v>45</v>
      </c>
      <c r="D56" s="23" t="s">
        <v>41</v>
      </c>
      <c r="G56" s="29"/>
    </row>
    <row r="57" spans="1:15" ht="25.5" x14ac:dyDescent="0.2">
      <c r="A57" s="24" t="s">
        <v>46</v>
      </c>
      <c r="D57" s="25" t="s">
        <v>98</v>
      </c>
      <c r="G57" s="29"/>
    </row>
    <row r="58" spans="1:15" ht="344.25" x14ac:dyDescent="0.2">
      <c r="A58" t="s">
        <v>48</v>
      </c>
      <c r="D58" s="23" t="s">
        <v>99</v>
      </c>
      <c r="G58" s="29"/>
    </row>
    <row r="59" spans="1:15" x14ac:dyDescent="0.2">
      <c r="A59" s="12" t="s">
        <v>38</v>
      </c>
      <c r="B59" s="17" t="s">
        <v>100</v>
      </c>
      <c r="C59" s="17" t="s">
        <v>101</v>
      </c>
      <c r="D59" s="18" t="s">
        <v>102</v>
      </c>
      <c r="E59" s="19" t="s">
        <v>70</v>
      </c>
      <c r="F59" s="20">
        <v>15.04</v>
      </c>
      <c r="G59" s="28">
        <v>0</v>
      </c>
      <c r="H59" s="21">
        <f>ROUND(ROUND(G59,2)*ROUND(F59,3),2)</f>
        <v>0</v>
      </c>
      <c r="I59" s="19" t="s">
        <v>44</v>
      </c>
      <c r="N59">
        <f>(H59*0)/100</f>
        <v>0</v>
      </c>
      <c r="O59" t="s">
        <v>19</v>
      </c>
    </row>
    <row r="60" spans="1:15" x14ac:dyDescent="0.2">
      <c r="A60" s="22" t="s">
        <v>45</v>
      </c>
      <c r="D60" s="23" t="s">
        <v>41</v>
      </c>
      <c r="G60" s="29"/>
    </row>
    <row r="61" spans="1:15" ht="25.5" x14ac:dyDescent="0.2">
      <c r="A61" s="24" t="s">
        <v>46</v>
      </c>
      <c r="D61" s="25" t="s">
        <v>103</v>
      </c>
      <c r="G61" s="29"/>
    </row>
    <row r="62" spans="1:15" ht="331.5" x14ac:dyDescent="0.2">
      <c r="A62" t="s">
        <v>48</v>
      </c>
      <c r="D62" s="23" t="s">
        <v>104</v>
      </c>
      <c r="G62" s="29"/>
    </row>
    <row r="63" spans="1:15" x14ac:dyDescent="0.2">
      <c r="A63" s="12" t="s">
        <v>38</v>
      </c>
      <c r="B63" s="17" t="s">
        <v>33</v>
      </c>
      <c r="C63" s="17" t="s">
        <v>105</v>
      </c>
      <c r="D63" s="18" t="s">
        <v>106</v>
      </c>
      <c r="E63" s="19" t="s">
        <v>107</v>
      </c>
      <c r="F63" s="20">
        <v>321.5</v>
      </c>
      <c r="G63" s="28">
        <v>0</v>
      </c>
      <c r="H63" s="21">
        <f>ROUND(ROUND(G63,2)*ROUND(F63,3),2)</f>
        <v>0</v>
      </c>
      <c r="I63" s="19" t="s">
        <v>44</v>
      </c>
      <c r="N63">
        <f>(H63*21)/100</f>
        <v>0</v>
      </c>
      <c r="O63" t="s">
        <v>16</v>
      </c>
    </row>
    <row r="64" spans="1:15" x14ac:dyDescent="0.2">
      <c r="A64" s="22" t="s">
        <v>45</v>
      </c>
      <c r="D64" s="23" t="s">
        <v>41</v>
      </c>
      <c r="G64" s="29"/>
    </row>
    <row r="65" spans="1:17" x14ac:dyDescent="0.2">
      <c r="A65" s="24" t="s">
        <v>46</v>
      </c>
      <c r="D65" s="25" t="s">
        <v>41</v>
      </c>
      <c r="G65" s="29"/>
    </row>
    <row r="66" spans="1:17" ht="51" x14ac:dyDescent="0.2">
      <c r="A66" t="s">
        <v>48</v>
      </c>
      <c r="D66" s="23" t="s">
        <v>108</v>
      </c>
      <c r="G66" s="29"/>
    </row>
    <row r="67" spans="1:17" x14ac:dyDescent="0.2">
      <c r="A67" s="12" t="s">
        <v>38</v>
      </c>
      <c r="B67" s="17" t="s">
        <v>35</v>
      </c>
      <c r="C67" s="17" t="s">
        <v>109</v>
      </c>
      <c r="D67" s="18" t="s">
        <v>110</v>
      </c>
      <c r="E67" s="19" t="s">
        <v>107</v>
      </c>
      <c r="F67" s="20">
        <v>321.5</v>
      </c>
      <c r="G67" s="28">
        <v>0</v>
      </c>
      <c r="H67" s="21">
        <f>ROUND(ROUND(G67,2)*ROUND(F67,3),2)</f>
        <v>0</v>
      </c>
      <c r="I67" s="19" t="s">
        <v>44</v>
      </c>
      <c r="N67">
        <f>(H67*0)/100</f>
        <v>0</v>
      </c>
      <c r="O67" t="s">
        <v>19</v>
      </c>
    </row>
    <row r="68" spans="1:17" x14ac:dyDescent="0.2">
      <c r="A68" s="22" t="s">
        <v>45</v>
      </c>
      <c r="D68" s="23" t="s">
        <v>41</v>
      </c>
      <c r="G68" s="29"/>
    </row>
    <row r="69" spans="1:17" x14ac:dyDescent="0.2">
      <c r="A69" s="24" t="s">
        <v>46</v>
      </c>
      <c r="D69" s="25" t="s">
        <v>41</v>
      </c>
      <c r="G69" s="29"/>
    </row>
    <row r="70" spans="1:17" ht="63.75" x14ac:dyDescent="0.2">
      <c r="A70" t="s">
        <v>48</v>
      </c>
      <c r="D70" s="23" t="s">
        <v>111</v>
      </c>
      <c r="G70" s="29"/>
    </row>
    <row r="71" spans="1:17" x14ac:dyDescent="0.2">
      <c r="A71" s="12" t="s">
        <v>38</v>
      </c>
      <c r="B71" s="17" t="s">
        <v>112</v>
      </c>
      <c r="C71" s="17" t="s">
        <v>113</v>
      </c>
      <c r="D71" s="18" t="s">
        <v>114</v>
      </c>
      <c r="E71" s="19" t="s">
        <v>107</v>
      </c>
      <c r="F71" s="20">
        <v>321.5</v>
      </c>
      <c r="G71" s="28">
        <v>0</v>
      </c>
      <c r="H71" s="21">
        <f>ROUND(ROUND(G71,2)*ROUND(F71,3),2)</f>
        <v>0</v>
      </c>
      <c r="I71" s="19" t="s">
        <v>44</v>
      </c>
      <c r="N71">
        <f>(H71*0)/100</f>
        <v>0</v>
      </c>
      <c r="O71" t="s">
        <v>19</v>
      </c>
    </row>
    <row r="72" spans="1:17" x14ac:dyDescent="0.2">
      <c r="A72" s="22" t="s">
        <v>45</v>
      </c>
      <c r="D72" s="23" t="s">
        <v>41</v>
      </c>
      <c r="G72" s="29"/>
    </row>
    <row r="73" spans="1:17" x14ac:dyDescent="0.2">
      <c r="A73" s="24" t="s">
        <v>46</v>
      </c>
      <c r="D73" s="25" t="s">
        <v>41</v>
      </c>
      <c r="G73" s="29"/>
    </row>
    <row r="74" spans="1:17" ht="63.75" x14ac:dyDescent="0.2">
      <c r="A74" t="s">
        <v>48</v>
      </c>
      <c r="D74" s="23" t="s">
        <v>115</v>
      </c>
      <c r="G74" s="29"/>
    </row>
    <row r="75" spans="1:17" ht="12.75" customHeight="1" x14ac:dyDescent="0.2">
      <c r="A75" s="2" t="s">
        <v>36</v>
      </c>
      <c r="B75" s="2"/>
      <c r="C75" s="26" t="s">
        <v>24</v>
      </c>
      <c r="D75" s="15" t="s">
        <v>116</v>
      </c>
      <c r="E75" s="2"/>
      <c r="F75" s="2"/>
      <c r="G75" s="30"/>
      <c r="H75" s="27">
        <f>0+P75</f>
        <v>0</v>
      </c>
      <c r="I75" s="2"/>
      <c r="N75">
        <f>0+Q75</f>
        <v>0</v>
      </c>
      <c r="P75">
        <f>0+H76+H80</f>
        <v>0</v>
      </c>
      <c r="Q75">
        <f>0+N76+N80</f>
        <v>0</v>
      </c>
    </row>
    <row r="76" spans="1:17" x14ac:dyDescent="0.2">
      <c r="A76" s="12" t="s">
        <v>38</v>
      </c>
      <c r="B76" s="17" t="s">
        <v>117</v>
      </c>
      <c r="C76" s="17" t="s">
        <v>118</v>
      </c>
      <c r="D76" s="18" t="s">
        <v>119</v>
      </c>
      <c r="E76" s="19" t="s">
        <v>70</v>
      </c>
      <c r="F76" s="20">
        <v>5.1239999999999997</v>
      </c>
      <c r="G76" s="28">
        <v>0</v>
      </c>
      <c r="H76" s="21">
        <f>ROUND(ROUND(G76,2)*ROUND(F76,3),2)</f>
        <v>0</v>
      </c>
      <c r="I76" s="19" t="s">
        <v>44</v>
      </c>
      <c r="N76">
        <f>(H76*0)/100</f>
        <v>0</v>
      </c>
      <c r="O76" t="s">
        <v>19</v>
      </c>
    </row>
    <row r="77" spans="1:17" x14ac:dyDescent="0.2">
      <c r="A77" s="22" t="s">
        <v>45</v>
      </c>
      <c r="D77" s="23" t="s">
        <v>41</v>
      </c>
      <c r="G77" s="29"/>
    </row>
    <row r="78" spans="1:17" ht="25.5" x14ac:dyDescent="0.2">
      <c r="A78" s="24" t="s">
        <v>46</v>
      </c>
      <c r="D78" s="25" t="s">
        <v>120</v>
      </c>
      <c r="G78" s="29"/>
    </row>
    <row r="79" spans="1:17" ht="395.25" x14ac:dyDescent="0.2">
      <c r="A79" t="s">
        <v>48</v>
      </c>
      <c r="D79" s="23" t="s">
        <v>121</v>
      </c>
      <c r="G79" s="29"/>
    </row>
    <row r="80" spans="1:17" x14ac:dyDescent="0.2">
      <c r="A80" s="12" t="s">
        <v>38</v>
      </c>
      <c r="B80" s="17" t="s">
        <v>122</v>
      </c>
      <c r="C80" s="17" t="s">
        <v>123</v>
      </c>
      <c r="D80" s="18" t="s">
        <v>124</v>
      </c>
      <c r="E80" s="19" t="s">
        <v>70</v>
      </c>
      <c r="F80" s="20">
        <v>2.625</v>
      </c>
      <c r="G80" s="28">
        <v>0</v>
      </c>
      <c r="H80" s="21">
        <f>ROUND(ROUND(G80,2)*ROUND(F80,3),2)</f>
        <v>0</v>
      </c>
      <c r="I80" s="19" t="s">
        <v>44</v>
      </c>
      <c r="N80">
        <f>(H80*0)/100</f>
        <v>0</v>
      </c>
      <c r="O80" t="s">
        <v>19</v>
      </c>
    </row>
    <row r="81" spans="1:17" x14ac:dyDescent="0.2">
      <c r="A81" s="22" t="s">
        <v>45</v>
      </c>
      <c r="D81" s="23" t="s">
        <v>41</v>
      </c>
      <c r="G81" s="29"/>
    </row>
    <row r="82" spans="1:17" x14ac:dyDescent="0.2">
      <c r="A82" s="24" t="s">
        <v>46</v>
      </c>
      <c r="D82" s="25" t="s">
        <v>125</v>
      </c>
      <c r="G82" s="29"/>
    </row>
    <row r="83" spans="1:17" ht="267.75" x14ac:dyDescent="0.2">
      <c r="A83" t="s">
        <v>48</v>
      </c>
      <c r="D83" s="23" t="s">
        <v>126</v>
      </c>
      <c r="G83" s="29"/>
    </row>
    <row r="84" spans="1:17" ht="12.75" customHeight="1" x14ac:dyDescent="0.2">
      <c r="A84" s="2" t="s">
        <v>36</v>
      </c>
      <c r="B84" s="2"/>
      <c r="C84" s="26" t="s">
        <v>26</v>
      </c>
      <c r="D84" s="15" t="s">
        <v>127</v>
      </c>
      <c r="E84" s="2"/>
      <c r="F84" s="2"/>
      <c r="G84" s="30"/>
      <c r="H84" s="27">
        <f>0+P84</f>
        <v>0</v>
      </c>
      <c r="I84" s="2"/>
      <c r="N84">
        <f>0+Q84</f>
        <v>0</v>
      </c>
      <c r="P84">
        <f>0+H85+H89+H93+H97+H101+H105+H109</f>
        <v>0</v>
      </c>
      <c r="Q84">
        <f>0+N85+N89+N93+N97+N101+N105+N109</f>
        <v>0</v>
      </c>
    </row>
    <row r="85" spans="1:17" x14ac:dyDescent="0.2">
      <c r="A85" s="12" t="s">
        <v>38</v>
      </c>
      <c r="B85" s="17" t="s">
        <v>128</v>
      </c>
      <c r="C85" s="17" t="s">
        <v>129</v>
      </c>
      <c r="D85" s="18" t="s">
        <v>130</v>
      </c>
      <c r="E85" s="19" t="s">
        <v>107</v>
      </c>
      <c r="F85" s="20">
        <v>70.599999999999994</v>
      </c>
      <c r="G85" s="28">
        <v>0</v>
      </c>
      <c r="H85" s="21">
        <f>ROUND(ROUND(G85,2)*ROUND(F85,3),2)</f>
        <v>0</v>
      </c>
      <c r="I85" s="19" t="s">
        <v>44</v>
      </c>
      <c r="N85">
        <f>(H85*0)/100</f>
        <v>0</v>
      </c>
      <c r="O85" t="s">
        <v>19</v>
      </c>
    </row>
    <row r="86" spans="1:17" x14ac:dyDescent="0.2">
      <c r="A86" s="22" t="s">
        <v>45</v>
      </c>
      <c r="D86" s="23" t="s">
        <v>41</v>
      </c>
      <c r="G86" s="29"/>
    </row>
    <row r="87" spans="1:17" x14ac:dyDescent="0.2">
      <c r="A87" s="24" t="s">
        <v>46</v>
      </c>
      <c r="D87" s="25" t="s">
        <v>131</v>
      </c>
      <c r="G87" s="29"/>
    </row>
    <row r="88" spans="1:17" ht="76.5" x14ac:dyDescent="0.2">
      <c r="A88" t="s">
        <v>48</v>
      </c>
      <c r="D88" s="23" t="s">
        <v>132</v>
      </c>
      <c r="G88" s="29"/>
    </row>
    <row r="89" spans="1:17" x14ac:dyDescent="0.2">
      <c r="A89" s="12" t="s">
        <v>38</v>
      </c>
      <c r="B89" s="17" t="s">
        <v>133</v>
      </c>
      <c r="C89" s="17" t="s">
        <v>134</v>
      </c>
      <c r="D89" s="18" t="s">
        <v>135</v>
      </c>
      <c r="E89" s="19" t="s">
        <v>107</v>
      </c>
      <c r="F89" s="20">
        <v>118.4</v>
      </c>
      <c r="G89" s="28">
        <v>0</v>
      </c>
      <c r="H89" s="21">
        <f>ROUND(ROUND(G89,2)*ROUND(F89,3),2)</f>
        <v>0</v>
      </c>
      <c r="I89" s="19" t="s">
        <v>44</v>
      </c>
      <c r="N89">
        <f>(H89*0)/100</f>
        <v>0</v>
      </c>
      <c r="O89" t="s">
        <v>19</v>
      </c>
    </row>
    <row r="90" spans="1:17" x14ac:dyDescent="0.2">
      <c r="A90" s="22" t="s">
        <v>45</v>
      </c>
      <c r="D90" s="23" t="s">
        <v>136</v>
      </c>
      <c r="G90" s="29"/>
    </row>
    <row r="91" spans="1:17" x14ac:dyDescent="0.2">
      <c r="A91" s="24" t="s">
        <v>46</v>
      </c>
      <c r="D91" s="25" t="s">
        <v>41</v>
      </c>
      <c r="G91" s="29"/>
    </row>
    <row r="92" spans="1:17" ht="89.25" x14ac:dyDescent="0.2">
      <c r="A92" t="s">
        <v>48</v>
      </c>
      <c r="D92" s="23" t="s">
        <v>137</v>
      </c>
      <c r="G92" s="29"/>
    </row>
    <row r="93" spans="1:17" x14ac:dyDescent="0.2">
      <c r="A93" s="12" t="s">
        <v>38</v>
      </c>
      <c r="B93" s="17" t="s">
        <v>138</v>
      </c>
      <c r="C93" s="17" t="s">
        <v>139</v>
      </c>
      <c r="D93" s="18" t="s">
        <v>140</v>
      </c>
      <c r="E93" s="19" t="s">
        <v>107</v>
      </c>
      <c r="F93" s="20">
        <v>383</v>
      </c>
      <c r="G93" s="28">
        <v>0</v>
      </c>
      <c r="H93" s="21">
        <f>ROUND(ROUND(G93,2)*ROUND(F93,3),2)</f>
        <v>0</v>
      </c>
      <c r="I93" s="19" t="s">
        <v>44</v>
      </c>
      <c r="N93">
        <f>(H93*0)/100</f>
        <v>0</v>
      </c>
      <c r="O93" t="s">
        <v>19</v>
      </c>
    </row>
    <row r="94" spans="1:17" x14ac:dyDescent="0.2">
      <c r="A94" s="22" t="s">
        <v>45</v>
      </c>
      <c r="D94" s="23" t="s">
        <v>41</v>
      </c>
      <c r="G94" s="29"/>
    </row>
    <row r="95" spans="1:17" x14ac:dyDescent="0.2">
      <c r="A95" s="24" t="s">
        <v>46</v>
      </c>
      <c r="D95" s="25" t="s">
        <v>41</v>
      </c>
      <c r="G95" s="29"/>
    </row>
    <row r="96" spans="1:17" ht="165.75" x14ac:dyDescent="0.2">
      <c r="A96" t="s">
        <v>48</v>
      </c>
      <c r="D96" s="23" t="s">
        <v>141</v>
      </c>
      <c r="G96" s="29"/>
    </row>
    <row r="97" spans="1:15" x14ac:dyDescent="0.2">
      <c r="A97" s="12" t="s">
        <v>38</v>
      </c>
      <c r="B97" s="17" t="s">
        <v>142</v>
      </c>
      <c r="C97" s="17" t="s">
        <v>143</v>
      </c>
      <c r="D97" s="18" t="s">
        <v>144</v>
      </c>
      <c r="E97" s="19" t="s">
        <v>107</v>
      </c>
      <c r="F97" s="20">
        <v>118.4</v>
      </c>
      <c r="G97" s="28">
        <v>0</v>
      </c>
      <c r="H97" s="21">
        <f>ROUND(ROUND(G97,2)*ROUND(F97,3),2)</f>
        <v>0</v>
      </c>
      <c r="I97" s="19" t="s">
        <v>44</v>
      </c>
      <c r="N97">
        <f>(H97*21)/100</f>
        <v>0</v>
      </c>
      <c r="O97" t="s">
        <v>16</v>
      </c>
    </row>
    <row r="98" spans="1:15" x14ac:dyDescent="0.2">
      <c r="A98" s="22" t="s">
        <v>45</v>
      </c>
      <c r="D98" s="23" t="s">
        <v>41</v>
      </c>
      <c r="G98" s="29"/>
    </row>
    <row r="99" spans="1:15" x14ac:dyDescent="0.2">
      <c r="A99" s="24" t="s">
        <v>46</v>
      </c>
      <c r="D99" s="25" t="s">
        <v>41</v>
      </c>
      <c r="G99" s="29"/>
    </row>
    <row r="100" spans="1:15" ht="140.25" x14ac:dyDescent="0.2">
      <c r="A100" t="s">
        <v>48</v>
      </c>
      <c r="D100" s="23" t="s">
        <v>145</v>
      </c>
      <c r="G100" s="29"/>
    </row>
    <row r="101" spans="1:15" x14ac:dyDescent="0.2">
      <c r="A101" s="12" t="s">
        <v>38</v>
      </c>
      <c r="B101" s="17" t="s">
        <v>146</v>
      </c>
      <c r="C101" s="17" t="s">
        <v>147</v>
      </c>
      <c r="D101" s="18" t="s">
        <v>148</v>
      </c>
      <c r="E101" s="19" t="s">
        <v>107</v>
      </c>
      <c r="F101" s="20">
        <v>118.4</v>
      </c>
      <c r="G101" s="28">
        <v>0</v>
      </c>
      <c r="H101" s="21">
        <f>ROUND(ROUND(G101,2)*ROUND(F101,3),2)</f>
        <v>0</v>
      </c>
      <c r="I101" s="19" t="s">
        <v>44</v>
      </c>
      <c r="N101">
        <f>(H101*21)/100</f>
        <v>0</v>
      </c>
      <c r="O101" t="s">
        <v>16</v>
      </c>
    </row>
    <row r="102" spans="1:15" x14ac:dyDescent="0.2">
      <c r="A102" s="22" t="s">
        <v>45</v>
      </c>
      <c r="D102" s="23" t="s">
        <v>41</v>
      </c>
      <c r="G102" s="29"/>
    </row>
    <row r="103" spans="1:15" x14ac:dyDescent="0.2">
      <c r="A103" s="24" t="s">
        <v>46</v>
      </c>
      <c r="D103" s="25" t="s">
        <v>41</v>
      </c>
      <c r="G103" s="29"/>
    </row>
    <row r="104" spans="1:15" ht="165.75" x14ac:dyDescent="0.2">
      <c r="A104" t="s">
        <v>48</v>
      </c>
      <c r="D104" s="23" t="s">
        <v>141</v>
      </c>
      <c r="G104" s="29"/>
    </row>
    <row r="105" spans="1:15" x14ac:dyDescent="0.2">
      <c r="A105" s="12" t="s">
        <v>38</v>
      </c>
      <c r="B105" s="17" t="s">
        <v>149</v>
      </c>
      <c r="C105" s="17" t="s">
        <v>150</v>
      </c>
      <c r="D105" s="18" t="s">
        <v>151</v>
      </c>
      <c r="E105" s="19" t="s">
        <v>107</v>
      </c>
      <c r="F105" s="20">
        <v>61.9</v>
      </c>
      <c r="G105" s="28">
        <v>0</v>
      </c>
      <c r="H105" s="21">
        <f>ROUND(ROUND(G105,2)*ROUND(F105,3),2)</f>
        <v>0</v>
      </c>
      <c r="I105" s="19" t="s">
        <v>44</v>
      </c>
      <c r="N105">
        <f>(H105*0)/100</f>
        <v>0</v>
      </c>
      <c r="O105" t="s">
        <v>19</v>
      </c>
    </row>
    <row r="106" spans="1:15" x14ac:dyDescent="0.2">
      <c r="A106" s="22" t="s">
        <v>45</v>
      </c>
      <c r="D106" s="23" t="s">
        <v>41</v>
      </c>
      <c r="G106" s="29"/>
    </row>
    <row r="107" spans="1:15" x14ac:dyDescent="0.2">
      <c r="A107" s="24" t="s">
        <v>46</v>
      </c>
      <c r="D107" s="25" t="s">
        <v>41</v>
      </c>
      <c r="G107" s="29"/>
    </row>
    <row r="108" spans="1:15" ht="191.25" x14ac:dyDescent="0.2">
      <c r="A108" t="s">
        <v>48</v>
      </c>
      <c r="D108" s="23" t="s">
        <v>152</v>
      </c>
      <c r="G108" s="29"/>
    </row>
    <row r="109" spans="1:15" ht="25.5" x14ac:dyDescent="0.2">
      <c r="A109" s="12" t="s">
        <v>38</v>
      </c>
      <c r="B109" s="17" t="s">
        <v>153</v>
      </c>
      <c r="C109" s="17" t="s">
        <v>154</v>
      </c>
      <c r="D109" s="18" t="s">
        <v>155</v>
      </c>
      <c r="E109" s="19" t="s">
        <v>107</v>
      </c>
      <c r="F109" s="20">
        <v>8.6999999999999993</v>
      </c>
      <c r="G109" s="28">
        <v>0</v>
      </c>
      <c r="H109" s="21">
        <f>ROUND(ROUND(G109,2)*ROUND(F109,3),2)</f>
        <v>0</v>
      </c>
      <c r="I109" s="19" t="s">
        <v>44</v>
      </c>
      <c r="N109">
        <f>(H109*21)/100</f>
        <v>0</v>
      </c>
      <c r="O109" t="s">
        <v>16</v>
      </c>
    </row>
    <row r="110" spans="1:15" x14ac:dyDescent="0.2">
      <c r="A110" s="22" t="s">
        <v>45</v>
      </c>
      <c r="D110" s="23" t="s">
        <v>41</v>
      </c>
      <c r="G110" s="29"/>
    </row>
    <row r="111" spans="1:15" x14ac:dyDescent="0.2">
      <c r="A111" s="24" t="s">
        <v>46</v>
      </c>
      <c r="D111" s="25" t="s">
        <v>41</v>
      </c>
      <c r="G111" s="29"/>
    </row>
    <row r="112" spans="1:15" ht="191.25" x14ac:dyDescent="0.2">
      <c r="A112" t="s">
        <v>48</v>
      </c>
      <c r="D112" s="23" t="s">
        <v>152</v>
      </c>
      <c r="G112" s="29"/>
    </row>
    <row r="113" spans="1:17" ht="12.75" customHeight="1" x14ac:dyDescent="0.2">
      <c r="A113" s="2" t="s">
        <v>36</v>
      </c>
      <c r="B113" s="2"/>
      <c r="C113" s="26" t="s">
        <v>88</v>
      </c>
      <c r="D113" s="15" t="s">
        <v>156</v>
      </c>
      <c r="E113" s="2"/>
      <c r="F113" s="2"/>
      <c r="G113" s="30"/>
      <c r="H113" s="27">
        <f>0+P113</f>
        <v>0</v>
      </c>
      <c r="I113" s="2"/>
      <c r="N113">
        <f>0+Q113</f>
        <v>0</v>
      </c>
      <c r="P113">
        <f>0+H114+H118</f>
        <v>0</v>
      </c>
      <c r="Q113">
        <f>0+N114+N118</f>
        <v>0</v>
      </c>
    </row>
    <row r="114" spans="1:17" x14ac:dyDescent="0.2">
      <c r="A114" s="12" t="s">
        <v>38</v>
      </c>
      <c r="B114" s="17" t="s">
        <v>157</v>
      </c>
      <c r="C114" s="17" t="s">
        <v>158</v>
      </c>
      <c r="D114" s="18" t="s">
        <v>159</v>
      </c>
      <c r="E114" s="19" t="s">
        <v>160</v>
      </c>
      <c r="F114" s="20">
        <v>3</v>
      </c>
      <c r="G114" s="28">
        <v>0</v>
      </c>
      <c r="H114" s="21">
        <f>ROUND(ROUND(G114,2)*ROUND(F114,3),2)</f>
        <v>0</v>
      </c>
      <c r="I114" s="19" t="s">
        <v>44</v>
      </c>
      <c r="N114">
        <f>(H114*21)/100</f>
        <v>0</v>
      </c>
      <c r="O114" t="s">
        <v>16</v>
      </c>
    </row>
    <row r="115" spans="1:17" x14ac:dyDescent="0.2">
      <c r="A115" s="22" t="s">
        <v>45</v>
      </c>
      <c r="D115" s="23" t="s">
        <v>41</v>
      </c>
      <c r="G115" s="29"/>
    </row>
    <row r="116" spans="1:17" x14ac:dyDescent="0.2">
      <c r="A116" s="24" t="s">
        <v>46</v>
      </c>
      <c r="D116" s="25" t="s">
        <v>41</v>
      </c>
      <c r="G116" s="29"/>
    </row>
    <row r="117" spans="1:17" ht="38.25" x14ac:dyDescent="0.2">
      <c r="A117" t="s">
        <v>48</v>
      </c>
      <c r="D117" s="23" t="s">
        <v>161</v>
      </c>
      <c r="G117" s="29"/>
    </row>
    <row r="118" spans="1:17" x14ac:dyDescent="0.2">
      <c r="A118" s="12" t="s">
        <v>38</v>
      </c>
      <c r="B118" s="17" t="s">
        <v>162</v>
      </c>
      <c r="C118" s="17" t="s">
        <v>163</v>
      </c>
      <c r="D118" s="18" t="s">
        <v>164</v>
      </c>
      <c r="E118" s="19" t="s">
        <v>160</v>
      </c>
      <c r="F118" s="20">
        <v>4</v>
      </c>
      <c r="G118" s="28">
        <v>0</v>
      </c>
      <c r="H118" s="21">
        <f>ROUND(ROUND(G118,2)*ROUND(F118,3),2)</f>
        <v>0</v>
      </c>
      <c r="I118" s="19" t="s">
        <v>44</v>
      </c>
      <c r="N118">
        <f>(H118*0)/100</f>
        <v>0</v>
      </c>
      <c r="O118" t="s">
        <v>19</v>
      </c>
    </row>
    <row r="119" spans="1:17" x14ac:dyDescent="0.2">
      <c r="A119" s="22" t="s">
        <v>45</v>
      </c>
      <c r="D119" s="23" t="s">
        <v>41</v>
      </c>
      <c r="G119" s="29"/>
    </row>
    <row r="120" spans="1:17" x14ac:dyDescent="0.2">
      <c r="A120" s="24" t="s">
        <v>46</v>
      </c>
      <c r="D120" s="25" t="s">
        <v>41</v>
      </c>
      <c r="G120" s="29"/>
    </row>
    <row r="121" spans="1:17" ht="63.75" x14ac:dyDescent="0.2">
      <c r="A121" t="s">
        <v>48</v>
      </c>
      <c r="D121" s="23" t="s">
        <v>165</v>
      </c>
      <c r="G121" s="29"/>
    </row>
    <row r="122" spans="1:17" ht="12.75" customHeight="1" x14ac:dyDescent="0.2">
      <c r="A122" s="2" t="s">
        <v>36</v>
      </c>
      <c r="B122" s="2"/>
      <c r="C122" s="26" t="s">
        <v>31</v>
      </c>
      <c r="D122" s="15" t="s">
        <v>166</v>
      </c>
      <c r="E122" s="2"/>
      <c r="F122" s="2"/>
      <c r="G122" s="30"/>
      <c r="H122" s="27">
        <f>0+P122</f>
        <v>0</v>
      </c>
      <c r="I122" s="2"/>
      <c r="N122">
        <f>0+Q122</f>
        <v>0</v>
      </c>
      <c r="P122">
        <f>0+H123+H127+H131+H135+H139+H143+H147+H151</f>
        <v>0</v>
      </c>
      <c r="Q122">
        <f>0+N123+N127+N131+N135+N139+N143+N147+N151</f>
        <v>0</v>
      </c>
    </row>
    <row r="123" spans="1:17" x14ac:dyDescent="0.2">
      <c r="A123" s="12" t="s">
        <v>38</v>
      </c>
      <c r="B123" s="17" t="s">
        <v>167</v>
      </c>
      <c r="C123" s="17" t="s">
        <v>168</v>
      </c>
      <c r="D123" s="18" t="s">
        <v>169</v>
      </c>
      <c r="E123" s="19" t="s">
        <v>86</v>
      </c>
      <c r="F123" s="20">
        <v>18</v>
      </c>
      <c r="G123" s="28">
        <v>0</v>
      </c>
      <c r="H123" s="21">
        <f>ROUND(ROUND(G123,2)*ROUND(F123,3),2)</f>
        <v>0</v>
      </c>
      <c r="I123" s="19" t="s">
        <v>44</v>
      </c>
      <c r="N123">
        <f>(H123*0)/100</f>
        <v>0</v>
      </c>
      <c r="O123" t="s">
        <v>19</v>
      </c>
    </row>
    <row r="124" spans="1:17" x14ac:dyDescent="0.2">
      <c r="A124" s="22" t="s">
        <v>45</v>
      </c>
      <c r="D124" s="23" t="s">
        <v>170</v>
      </c>
      <c r="G124" s="29"/>
    </row>
    <row r="125" spans="1:17" x14ac:dyDescent="0.2">
      <c r="A125" s="24" t="s">
        <v>46</v>
      </c>
      <c r="D125" s="25" t="s">
        <v>41</v>
      </c>
      <c r="G125" s="29"/>
    </row>
    <row r="126" spans="1:17" ht="89.25" x14ac:dyDescent="0.2">
      <c r="A126" t="s">
        <v>48</v>
      </c>
      <c r="D126" s="23" t="s">
        <v>171</v>
      </c>
      <c r="G126" s="29"/>
    </row>
    <row r="127" spans="1:17" x14ac:dyDescent="0.2">
      <c r="A127" s="12" t="s">
        <v>38</v>
      </c>
      <c r="B127" s="17" t="s">
        <v>172</v>
      </c>
      <c r="C127" s="17" t="s">
        <v>173</v>
      </c>
      <c r="D127" s="18" t="s">
        <v>174</v>
      </c>
      <c r="E127" s="19" t="s">
        <v>70</v>
      </c>
      <c r="F127" s="20">
        <v>7.2190000000000003</v>
      </c>
      <c r="G127" s="28">
        <v>0</v>
      </c>
      <c r="H127" s="21">
        <f>ROUND(ROUND(G127,2)*ROUND(F127,3),2)</f>
        <v>0</v>
      </c>
      <c r="I127" s="19" t="s">
        <v>44</v>
      </c>
      <c r="N127">
        <f>(H127*0)/100</f>
        <v>0</v>
      </c>
      <c r="O127" t="s">
        <v>19</v>
      </c>
    </row>
    <row r="128" spans="1:17" x14ac:dyDescent="0.2">
      <c r="A128" s="22" t="s">
        <v>45</v>
      </c>
      <c r="D128" s="23" t="s">
        <v>41</v>
      </c>
      <c r="G128" s="29"/>
    </row>
    <row r="129" spans="1:15" x14ac:dyDescent="0.2">
      <c r="A129" s="24" t="s">
        <v>46</v>
      </c>
      <c r="D129" s="25" t="s">
        <v>175</v>
      </c>
      <c r="G129" s="29"/>
    </row>
    <row r="130" spans="1:15" ht="76.5" x14ac:dyDescent="0.2">
      <c r="A130" t="s">
        <v>48</v>
      </c>
      <c r="D130" s="23" t="s">
        <v>176</v>
      </c>
      <c r="G130" s="29"/>
    </row>
    <row r="131" spans="1:15" x14ac:dyDescent="0.2">
      <c r="A131" s="12" t="s">
        <v>38</v>
      </c>
      <c r="B131" s="17" t="s">
        <v>177</v>
      </c>
      <c r="C131" s="17" t="s">
        <v>178</v>
      </c>
      <c r="D131" s="18" t="s">
        <v>179</v>
      </c>
      <c r="E131" s="19" t="s">
        <v>86</v>
      </c>
      <c r="F131" s="20">
        <v>175.4</v>
      </c>
      <c r="G131" s="28">
        <v>0</v>
      </c>
      <c r="H131" s="21">
        <f>ROUND(ROUND(G131,2)*ROUND(F131,3),2)</f>
        <v>0</v>
      </c>
      <c r="I131" s="19" t="s">
        <v>44</v>
      </c>
      <c r="N131">
        <f>(H131*21)/100</f>
        <v>0</v>
      </c>
      <c r="O131" t="s">
        <v>16</v>
      </c>
    </row>
    <row r="132" spans="1:15" x14ac:dyDescent="0.2">
      <c r="A132" s="22" t="s">
        <v>45</v>
      </c>
      <c r="D132" s="23" t="s">
        <v>41</v>
      </c>
      <c r="G132" s="29"/>
    </row>
    <row r="133" spans="1:15" x14ac:dyDescent="0.2">
      <c r="A133" s="24" t="s">
        <v>46</v>
      </c>
      <c r="D133" s="25" t="s">
        <v>41</v>
      </c>
      <c r="G133" s="29"/>
    </row>
    <row r="134" spans="1:15" ht="51" x14ac:dyDescent="0.2">
      <c r="A134" t="s">
        <v>48</v>
      </c>
      <c r="D134" s="23" t="s">
        <v>180</v>
      </c>
      <c r="G134" s="29"/>
    </row>
    <row r="135" spans="1:15" x14ac:dyDescent="0.2">
      <c r="A135" s="12" t="s">
        <v>38</v>
      </c>
      <c r="B135" s="17" t="s">
        <v>181</v>
      </c>
      <c r="C135" s="17" t="s">
        <v>182</v>
      </c>
      <c r="D135" s="18" t="s">
        <v>183</v>
      </c>
      <c r="E135" s="19" t="s">
        <v>86</v>
      </c>
      <c r="F135" s="20">
        <v>69.599999999999994</v>
      </c>
      <c r="G135" s="28">
        <v>0</v>
      </c>
      <c r="H135" s="21">
        <f>ROUND(ROUND(G135,2)*ROUND(F135,3),2)</f>
        <v>0</v>
      </c>
      <c r="I135" s="19" t="s">
        <v>44</v>
      </c>
      <c r="N135">
        <f>(H135*0)/100</f>
        <v>0</v>
      </c>
      <c r="O135" t="s">
        <v>19</v>
      </c>
    </row>
    <row r="136" spans="1:15" x14ac:dyDescent="0.2">
      <c r="A136" s="22" t="s">
        <v>45</v>
      </c>
      <c r="D136" s="23" t="s">
        <v>41</v>
      </c>
      <c r="G136" s="29"/>
    </row>
    <row r="137" spans="1:15" x14ac:dyDescent="0.2">
      <c r="A137" s="24" t="s">
        <v>46</v>
      </c>
      <c r="D137" s="25" t="s">
        <v>41</v>
      </c>
      <c r="G137" s="29"/>
    </row>
    <row r="138" spans="1:15" ht="76.5" x14ac:dyDescent="0.2">
      <c r="A138" t="s">
        <v>48</v>
      </c>
      <c r="D138" s="23" t="s">
        <v>184</v>
      </c>
      <c r="G138" s="29"/>
    </row>
    <row r="139" spans="1:15" x14ac:dyDescent="0.2">
      <c r="A139" s="12" t="s">
        <v>38</v>
      </c>
      <c r="B139" s="17" t="s">
        <v>185</v>
      </c>
      <c r="C139" s="17" t="s">
        <v>186</v>
      </c>
      <c r="D139" s="18" t="s">
        <v>187</v>
      </c>
      <c r="E139" s="19" t="s">
        <v>86</v>
      </c>
      <c r="F139" s="20">
        <v>86.9</v>
      </c>
      <c r="G139" s="28">
        <v>0</v>
      </c>
      <c r="H139" s="21">
        <f>ROUND(ROUND(G139,2)*ROUND(F139,3),2)</f>
        <v>0</v>
      </c>
      <c r="I139" s="19" t="s">
        <v>44</v>
      </c>
      <c r="N139">
        <f>(H139*21)/100</f>
        <v>0</v>
      </c>
      <c r="O139" t="s">
        <v>16</v>
      </c>
    </row>
    <row r="140" spans="1:15" x14ac:dyDescent="0.2">
      <c r="A140" s="22" t="s">
        <v>45</v>
      </c>
      <c r="D140" s="23" t="s">
        <v>41</v>
      </c>
      <c r="G140" s="29"/>
    </row>
    <row r="141" spans="1:15" x14ac:dyDescent="0.2">
      <c r="A141" s="24" t="s">
        <v>46</v>
      </c>
      <c r="D141" s="25" t="s">
        <v>41</v>
      </c>
      <c r="G141" s="29"/>
    </row>
    <row r="142" spans="1:15" ht="51" x14ac:dyDescent="0.2">
      <c r="A142" t="s">
        <v>48</v>
      </c>
      <c r="D142" s="23" t="s">
        <v>180</v>
      </c>
      <c r="G142" s="29"/>
    </row>
    <row r="143" spans="1:15" x14ac:dyDescent="0.2">
      <c r="A143" s="12" t="s">
        <v>38</v>
      </c>
      <c r="B143" s="17" t="s">
        <v>188</v>
      </c>
      <c r="C143" s="17" t="s">
        <v>189</v>
      </c>
      <c r="D143" s="18" t="s">
        <v>190</v>
      </c>
      <c r="E143" s="19" t="s">
        <v>86</v>
      </c>
      <c r="F143" s="20">
        <v>83.7</v>
      </c>
      <c r="G143" s="28">
        <v>0</v>
      </c>
      <c r="H143" s="21">
        <f>ROUND(ROUND(G143,2)*ROUND(F143,3),2)</f>
        <v>0</v>
      </c>
      <c r="I143" s="19" t="s">
        <v>44</v>
      </c>
      <c r="N143">
        <f>(H143*0)/100</f>
        <v>0</v>
      </c>
      <c r="O143" t="s">
        <v>19</v>
      </c>
    </row>
    <row r="144" spans="1:15" x14ac:dyDescent="0.2">
      <c r="A144" s="22" t="s">
        <v>45</v>
      </c>
      <c r="D144" s="23" t="s">
        <v>41</v>
      </c>
      <c r="G144" s="29"/>
    </row>
    <row r="145" spans="1:15" x14ac:dyDescent="0.2">
      <c r="A145" s="24" t="s">
        <v>46</v>
      </c>
      <c r="D145" s="25" t="s">
        <v>41</v>
      </c>
      <c r="G145" s="29"/>
    </row>
    <row r="146" spans="1:15" ht="63.75" x14ac:dyDescent="0.2">
      <c r="A146" t="s">
        <v>48</v>
      </c>
      <c r="D146" s="23" t="s">
        <v>191</v>
      </c>
      <c r="G146" s="29"/>
    </row>
    <row r="147" spans="1:15" x14ac:dyDescent="0.2">
      <c r="A147" s="12" t="s">
        <v>38</v>
      </c>
      <c r="B147" s="17" t="s">
        <v>192</v>
      </c>
      <c r="C147" s="17" t="s">
        <v>193</v>
      </c>
      <c r="D147" s="18" t="s">
        <v>194</v>
      </c>
      <c r="E147" s="19" t="s">
        <v>86</v>
      </c>
      <c r="F147" s="20">
        <v>83.7</v>
      </c>
      <c r="G147" s="28">
        <v>0</v>
      </c>
      <c r="H147" s="21">
        <f>ROUND(ROUND(G147,2)*ROUND(F147,3),2)</f>
        <v>0</v>
      </c>
      <c r="I147" s="19" t="s">
        <v>44</v>
      </c>
      <c r="N147">
        <f>(H147*21)/100</f>
        <v>0</v>
      </c>
      <c r="O147" t="s">
        <v>16</v>
      </c>
    </row>
    <row r="148" spans="1:15" x14ac:dyDescent="0.2">
      <c r="A148" s="22" t="s">
        <v>45</v>
      </c>
      <c r="D148" s="23" t="s">
        <v>41</v>
      </c>
      <c r="G148" s="29"/>
    </row>
    <row r="149" spans="1:15" x14ac:dyDescent="0.2">
      <c r="A149" s="24" t="s">
        <v>46</v>
      </c>
      <c r="D149" s="25" t="s">
        <v>41</v>
      </c>
      <c r="G149" s="29"/>
    </row>
    <row r="150" spans="1:15" ht="38.25" x14ac:dyDescent="0.2">
      <c r="A150" t="s">
        <v>48</v>
      </c>
      <c r="D150" s="23" t="s">
        <v>195</v>
      </c>
      <c r="G150" s="29"/>
    </row>
    <row r="151" spans="1:15" x14ac:dyDescent="0.2">
      <c r="A151" s="12" t="s">
        <v>38</v>
      </c>
      <c r="B151" s="17" t="s">
        <v>196</v>
      </c>
      <c r="C151" s="17" t="s">
        <v>197</v>
      </c>
      <c r="D151" s="18" t="s">
        <v>198</v>
      </c>
      <c r="E151" s="19" t="s">
        <v>70</v>
      </c>
      <c r="F151" s="20">
        <v>7.75</v>
      </c>
      <c r="G151" s="28">
        <v>0</v>
      </c>
      <c r="H151" s="21">
        <f>ROUND(ROUND(G151,2)*ROUND(F151,3),2)</f>
        <v>0</v>
      </c>
      <c r="I151" s="19" t="s">
        <v>44</v>
      </c>
      <c r="N151">
        <f>(H151*0)/100</f>
        <v>0</v>
      </c>
      <c r="O151" t="s">
        <v>19</v>
      </c>
    </row>
    <row r="152" spans="1:15" x14ac:dyDescent="0.2">
      <c r="A152" s="22" t="s">
        <v>45</v>
      </c>
      <c r="D152" s="23" t="s">
        <v>41</v>
      </c>
      <c r="G152" s="29"/>
    </row>
    <row r="153" spans="1:15" ht="25.5" x14ac:dyDescent="0.2">
      <c r="A153" s="24" t="s">
        <v>46</v>
      </c>
      <c r="D153" s="25" t="s">
        <v>199</v>
      </c>
      <c r="G153" s="29"/>
    </row>
    <row r="154" spans="1:15" ht="114.75" x14ac:dyDescent="0.2">
      <c r="A154" t="s">
        <v>48</v>
      </c>
      <c r="D154" s="23" t="s">
        <v>200</v>
      </c>
      <c r="G154" s="29"/>
    </row>
  </sheetData>
  <sheetProtection algorithmName="SHA-512" hashValue="6b3gjyxIz5saLaPeKyWsBM3h4t2oq1Ub2C9aDWiwEJR74101DHhXNJ/SIT9mm0LMU+8+2y1Blr3bdm6hi6Q/Sg==" saltValue="DuZPyTuJoJ6WY2R3BTpR+A==" spinCount="100000" sheet="1" objects="1" scenarios="1"/>
  <protectedRanges>
    <protectedRange sqref="G10 G14 G18 G22 G26 G31 G35 G39 G43 G47 G51 G55 G63 G67 G71 G76 G85 G89 G93 G97 G101 G105 G109 G114 G118 G123 G127 G131 G135 G139 G143 G147 G151" name="Oblast1"/>
  </protectedRanges>
  <mergeCells count="8">
    <mergeCell ref="F6:F7"/>
    <mergeCell ref="G6:H6"/>
    <mergeCell ref="I6:I7"/>
    <mergeCell ref="A6:A7"/>
    <mergeCell ref="B6:B7"/>
    <mergeCell ref="C6:C7"/>
    <mergeCell ref="D6:D7"/>
    <mergeCell ref="E6:E7"/>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1</vt:i4>
      </vt:variant>
    </vt:vector>
  </HeadingPairs>
  <TitlesOfParts>
    <vt:vector size="1" baseType="lpstr">
      <vt:lpstr>101_101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Petr Švadlenka</dc:creator>
  <cp:keywords/>
  <dc:description/>
  <cp:lastModifiedBy>Petr Švadlenka</cp:lastModifiedBy>
  <dcterms:created xsi:type="dcterms:W3CDTF">2024-07-11T11:33:54Z</dcterms:created>
  <dcterms:modified xsi:type="dcterms:W3CDTF">2024-07-12T07:53:30Z</dcterms:modified>
  <cp:category/>
  <cp:contentStatus/>
</cp:coreProperties>
</file>